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240" yWindow="150" windowWidth="12315" windowHeight="8640"/>
  </bookViews>
  <sheets>
    <sheet name="Sverigeranking" sheetId="1" r:id="rId1"/>
    <sheet name="Regler" sheetId="4" r:id="rId2"/>
    <sheet name="Miniorranking" sheetId="3" r:id="rId3"/>
    <sheet name="Seriespelsranking" sheetId="2" r:id="rId4"/>
  </sheets>
  <definedNames>
    <definedName name="_xlnm.Print_Area" localSheetId="2">Miniorranking!$A$1:$AA$13</definedName>
    <definedName name="_xlnm.Print_Area" localSheetId="3">Seriespelsranking!$A$1:$F$107</definedName>
    <definedName name="_xlnm.Print_Area" localSheetId="0">Sverigeranking!$A$1:$Z$174</definedName>
    <definedName name="_xlnm.Print_Titles" localSheetId="3">Seriespelsranking!$B:$B</definedName>
    <definedName name="_xlnm.Print_Titles" localSheetId="0">Sverigeranking!$4:$4</definedName>
  </definedNames>
  <calcPr calcId="125725"/>
</workbook>
</file>

<file path=xl/calcChain.xml><?xml version="1.0" encoding="utf-8"?>
<calcChain xmlns="http://schemas.openxmlformats.org/spreadsheetml/2006/main">
  <c r="V2" i="1"/>
  <c r="V3"/>
  <c r="AX5" s="1"/>
  <c r="AX6" l="1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26"/>
  <c r="AX27"/>
  <c r="AX2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2"/>
  <c r="AX103"/>
  <c r="AX104"/>
  <c r="AX105"/>
  <c r="AX106"/>
  <c r="AX107"/>
  <c r="AX108"/>
  <c r="AX109"/>
  <c r="AX110"/>
  <c r="AX111"/>
  <c r="AX112"/>
  <c r="AX113"/>
  <c r="AX114"/>
  <c r="AX115"/>
  <c r="AX116"/>
  <c r="AX117"/>
  <c r="AX118"/>
  <c r="AX119"/>
  <c r="AX120"/>
  <c r="AX121"/>
  <c r="AX122"/>
  <c r="AX123"/>
  <c r="AX124"/>
  <c r="AX125"/>
  <c r="AX126"/>
  <c r="AX127"/>
  <c r="AX128"/>
  <c r="AX129"/>
  <c r="AX130"/>
  <c r="AX131"/>
  <c r="AX132"/>
  <c r="AX133"/>
  <c r="AX134"/>
  <c r="AX135"/>
  <c r="AX136"/>
  <c r="AX137"/>
  <c r="AX138"/>
  <c r="AX139"/>
  <c r="AX140"/>
  <c r="AX141"/>
  <c r="AX142"/>
  <c r="AX143"/>
  <c r="AX144"/>
  <c r="AX145"/>
  <c r="AX146"/>
  <c r="AX147"/>
  <c r="AX148"/>
  <c r="AX149"/>
  <c r="AX150"/>
  <c r="AX151"/>
  <c r="AX152"/>
  <c r="AX220"/>
  <c r="AX219"/>
  <c r="AX218"/>
  <c r="AX217"/>
  <c r="AX216"/>
  <c r="AX215"/>
  <c r="AX214"/>
  <c r="AX213"/>
  <c r="AX212"/>
  <c r="AX211"/>
  <c r="AX210"/>
  <c r="AX209"/>
  <c r="AX208"/>
  <c r="AX207"/>
  <c r="AX206"/>
  <c r="AX205"/>
  <c r="AX204"/>
  <c r="AX203"/>
  <c r="AX202"/>
  <c r="AX201"/>
  <c r="AX200"/>
  <c r="AX199"/>
  <c r="AX198"/>
  <c r="AX197"/>
  <c r="AX196"/>
  <c r="AX195"/>
  <c r="AX194"/>
  <c r="AX193"/>
  <c r="AX192"/>
  <c r="AX191"/>
  <c r="AX190"/>
  <c r="AX189"/>
  <c r="AX188"/>
  <c r="AX187"/>
  <c r="AX186"/>
  <c r="AX185"/>
  <c r="AX184"/>
  <c r="AX183"/>
  <c r="AX182"/>
  <c r="AX181"/>
  <c r="AX180"/>
  <c r="AX179"/>
  <c r="AX178"/>
  <c r="AX177"/>
  <c r="AX176"/>
  <c r="AX175"/>
  <c r="AX174"/>
  <c r="AX173"/>
  <c r="AX172"/>
  <c r="AX171"/>
  <c r="AX170"/>
  <c r="AX169"/>
  <c r="AX168"/>
  <c r="AX167"/>
  <c r="AX166"/>
  <c r="AX165"/>
  <c r="AX164"/>
  <c r="AX163"/>
  <c r="AX162"/>
  <c r="AX161"/>
  <c r="AX160"/>
  <c r="AX159"/>
  <c r="AX158"/>
  <c r="AX157"/>
  <c r="AX156"/>
  <c r="AX155"/>
  <c r="AX154"/>
  <c r="AX153"/>
  <c r="J2" i="3"/>
  <c r="K2"/>
  <c r="L2"/>
  <c r="M2"/>
  <c r="N2"/>
  <c r="O2"/>
  <c r="P2"/>
  <c r="Q2"/>
  <c r="R2"/>
  <c r="S2"/>
  <c r="T2"/>
  <c r="U2"/>
  <c r="V2"/>
  <c r="W2"/>
  <c r="X2"/>
  <c r="Y2"/>
  <c r="I2"/>
  <c r="AC1" l="1"/>
  <c r="K3"/>
  <c r="L3"/>
  <c r="M3"/>
  <c r="N3"/>
  <c r="O3"/>
  <c r="P3"/>
  <c r="Q3"/>
  <c r="R3"/>
  <c r="S3"/>
  <c r="T3"/>
  <c r="U3"/>
  <c r="V3"/>
  <c r="W3"/>
  <c r="X3"/>
  <c r="Y3"/>
  <c r="J3"/>
  <c r="F159" i="1"/>
  <c r="F104"/>
  <c r="N3"/>
  <c r="AP6" l="1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27"/>
  <c r="AP2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5"/>
  <c r="I3" i="3"/>
  <c r="F8" i="1" l="1"/>
  <c r="AH1" l="1"/>
  <c r="X2" l="1"/>
  <c r="Y2"/>
  <c r="Z2"/>
  <c r="F104" i="2" l="1"/>
  <c r="D104" s="1"/>
  <c r="G104"/>
  <c r="BE176" i="1" l="1"/>
  <c r="BE197"/>
  <c r="F177"/>
  <c r="F166"/>
  <c r="BE215" l="1"/>
  <c r="BE216"/>
  <c r="BE217"/>
  <c r="BE218"/>
  <c r="BE219"/>
  <c r="BE220"/>
  <c r="F187"/>
  <c r="F199"/>
  <c r="F147"/>
  <c r="F91"/>
  <c r="F10"/>
  <c r="F139"/>
  <c r="Z3" i="3"/>
  <c r="AA3"/>
  <c r="AN25" l="1"/>
  <c r="AO25"/>
  <c r="AP25"/>
  <c r="AX25"/>
  <c r="BE25"/>
  <c r="D16"/>
  <c r="F16"/>
  <c r="G16" l="1"/>
  <c r="AN23"/>
  <c r="AO23"/>
  <c r="AP23"/>
  <c r="AX23"/>
  <c r="BE23"/>
  <c r="EK23" s="1"/>
  <c r="AN24"/>
  <c r="AO24"/>
  <c r="AP24"/>
  <c r="AX24"/>
  <c r="BE24"/>
  <c r="EK24" s="1"/>
  <c r="D23"/>
  <c r="F23"/>
  <c r="D19"/>
  <c r="F19"/>
  <c r="BE211" i="1"/>
  <c r="BE185"/>
  <c r="BE213"/>
  <c r="BE212"/>
  <c r="BE196"/>
  <c r="BE165"/>
  <c r="BE207"/>
  <c r="BE214"/>
  <c r="F144"/>
  <c r="F184"/>
  <c r="F202"/>
  <c r="F174"/>
  <c r="F158"/>
  <c r="F87"/>
  <c r="F142"/>
  <c r="F116"/>
  <c r="G19" i="3" l="1"/>
  <c r="G23"/>
  <c r="BE13"/>
  <c r="BE6"/>
  <c r="BE7"/>
  <c r="EK7" s="1"/>
  <c r="BE8"/>
  <c r="BE9"/>
  <c r="BE10"/>
  <c r="BE12"/>
  <c r="BE11"/>
  <c r="BE14"/>
  <c r="BE15"/>
  <c r="BE16"/>
  <c r="EK16" s="1"/>
  <c r="BE17"/>
  <c r="EK17" s="1"/>
  <c r="BE18"/>
  <c r="BE19"/>
  <c r="BE20"/>
  <c r="BE21"/>
  <c r="BE22"/>
  <c r="BE5"/>
  <c r="EK5" s="1"/>
  <c r="D22"/>
  <c r="F22"/>
  <c r="G22" l="1"/>
  <c r="BE161" i="1"/>
  <c r="BE162"/>
  <c r="BE163"/>
  <c r="BE164"/>
  <c r="BE166"/>
  <c r="BE167"/>
  <c r="BE168"/>
  <c r="BE169"/>
  <c r="BE170"/>
  <c r="BE171"/>
  <c r="BE174"/>
  <c r="BE142"/>
  <c r="BE175"/>
  <c r="BE203"/>
  <c r="BE178"/>
  <c r="BE179"/>
  <c r="BE180"/>
  <c r="BE181"/>
  <c r="BE182"/>
  <c r="BE150"/>
  <c r="BE184"/>
  <c r="BE186"/>
  <c r="BE187"/>
  <c r="BE188"/>
  <c r="BE189"/>
  <c r="BE190"/>
  <c r="BE183"/>
  <c r="BE192"/>
  <c r="BE157"/>
  <c r="BE193"/>
  <c r="BE194"/>
  <c r="BE195"/>
  <c r="BE177"/>
  <c r="BE198"/>
  <c r="BE199"/>
  <c r="BE200"/>
  <c r="BE201"/>
  <c r="BE202"/>
  <c r="BE204"/>
  <c r="BE172"/>
  <c r="BE205"/>
  <c r="BE206"/>
  <c r="BE208"/>
  <c r="BE209"/>
  <c r="BE210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7"/>
  <c r="BE93"/>
  <c r="BE94"/>
  <c r="BE95"/>
  <c r="BE96"/>
  <c r="BE98"/>
  <c r="BE99"/>
  <c r="BE100"/>
  <c r="BE101"/>
  <c r="BE102"/>
  <c r="BE103"/>
  <c r="BE104"/>
  <c r="BE105"/>
  <c r="BE112"/>
  <c r="BE106"/>
  <c r="BE107"/>
  <c r="BE108"/>
  <c r="BE109"/>
  <c r="BE110"/>
  <c r="BE111"/>
  <c r="BE113"/>
  <c r="BE114"/>
  <c r="BE116"/>
  <c r="BE117"/>
  <c r="BE131"/>
  <c r="BE118"/>
  <c r="BE119"/>
  <c r="BE115"/>
  <c r="BE120"/>
  <c r="BE121"/>
  <c r="BE122"/>
  <c r="BE123"/>
  <c r="BE124"/>
  <c r="BE126"/>
  <c r="BE127"/>
  <c r="BE128"/>
  <c r="BE129"/>
  <c r="BE130"/>
  <c r="BE125"/>
  <c r="BE132"/>
  <c r="BE133"/>
  <c r="BE134"/>
  <c r="BE135"/>
  <c r="BE136"/>
  <c r="BE137"/>
  <c r="BE173"/>
  <c r="BE138"/>
  <c r="BE139"/>
  <c r="BE140"/>
  <c r="BE141"/>
  <c r="BE143"/>
  <c r="BE144"/>
  <c r="BE145"/>
  <c r="BE146"/>
  <c r="BE147"/>
  <c r="BE148"/>
  <c r="BE149"/>
  <c r="BE151"/>
  <c r="BE152"/>
  <c r="BE153"/>
  <c r="BE154"/>
  <c r="BE155"/>
  <c r="BE156"/>
  <c r="BE158"/>
  <c r="BE159"/>
  <c r="BE160"/>
  <c r="BE191"/>
  <c r="BB25" i="3" l="1"/>
  <c r="BA25"/>
  <c r="AZ25"/>
  <c r="AY11"/>
  <c r="AX13"/>
  <c r="AW25"/>
  <c r="AV25"/>
  <c r="AU25"/>
  <c r="AT25"/>
  <c r="AS25"/>
  <c r="AR25"/>
  <c r="AQ25"/>
  <c r="AP13"/>
  <c r="AO13"/>
  <c r="AN13"/>
  <c r="AM25"/>
  <c r="AL17"/>
  <c r="AK18"/>
  <c r="AJ16"/>
  <c r="BA6"/>
  <c r="AX6"/>
  <c r="AU6"/>
  <c r="AP6"/>
  <c r="AO6"/>
  <c r="AN6"/>
  <c r="AM6"/>
  <c r="AL6"/>
  <c r="AK6"/>
  <c r="AX7"/>
  <c r="AS7"/>
  <c r="AP7"/>
  <c r="AO7"/>
  <c r="AN7"/>
  <c r="AY8"/>
  <c r="AX8"/>
  <c r="AS8"/>
  <c r="AP8"/>
  <c r="AO8"/>
  <c r="AN8"/>
  <c r="AY9"/>
  <c r="AX9"/>
  <c r="AS9"/>
  <c r="AP9"/>
  <c r="AO9"/>
  <c r="AN9"/>
  <c r="BA10"/>
  <c r="AX10"/>
  <c r="AS10"/>
  <c r="AP10"/>
  <c r="AO10"/>
  <c r="AN10"/>
  <c r="AX12"/>
  <c r="AP12"/>
  <c r="AO12"/>
  <c r="AN12"/>
  <c r="AM12"/>
  <c r="AX11"/>
  <c r="AP11"/>
  <c r="AO11"/>
  <c r="AN11"/>
  <c r="AY14"/>
  <c r="AX14"/>
  <c r="AU14"/>
  <c r="AP14"/>
  <c r="AO14"/>
  <c r="AN14"/>
  <c r="AY15"/>
  <c r="AX15"/>
  <c r="AU15"/>
  <c r="AP15"/>
  <c r="AO15"/>
  <c r="AN15"/>
  <c r="AY16"/>
  <c r="AX16"/>
  <c r="AU16"/>
  <c r="AP16"/>
  <c r="AO16"/>
  <c r="AN16"/>
  <c r="AM16"/>
  <c r="AY17"/>
  <c r="AX17"/>
  <c r="AU17"/>
  <c r="AQ17"/>
  <c r="AP17"/>
  <c r="AO17"/>
  <c r="AN17"/>
  <c r="AY18"/>
  <c r="AX18"/>
  <c r="AU18"/>
  <c r="AQ18"/>
  <c r="AP18"/>
  <c r="AO18"/>
  <c r="AN18"/>
  <c r="AM18"/>
  <c r="AY19"/>
  <c r="AX19"/>
  <c r="AU19"/>
  <c r="AQ19"/>
  <c r="AP19"/>
  <c r="AO19"/>
  <c r="AN19"/>
  <c r="AY20"/>
  <c r="AX20"/>
  <c r="AU20"/>
  <c r="AQ20"/>
  <c r="AP20"/>
  <c r="AO20"/>
  <c r="AN20"/>
  <c r="AM20"/>
  <c r="BA21"/>
  <c r="AW21"/>
  <c r="AV21"/>
  <c r="AU21"/>
  <c r="AT21"/>
  <c r="AS21"/>
  <c r="AR21"/>
  <c r="AQ21"/>
  <c r="AX21"/>
  <c r="AP21"/>
  <c r="AO21"/>
  <c r="AN21"/>
  <c r="BA22"/>
  <c r="AU22"/>
  <c r="AQ22"/>
  <c r="AX22"/>
  <c r="AP22"/>
  <c r="AO22"/>
  <c r="AN22"/>
  <c r="AY5"/>
  <c r="AX5"/>
  <c r="AU5"/>
  <c r="AQ5"/>
  <c r="AP5"/>
  <c r="AO5"/>
  <c r="AN5"/>
  <c r="AM5"/>
  <c r="Z3" i="1"/>
  <c r="Y3"/>
  <c r="X3"/>
  <c r="F96"/>
  <c r="F117"/>
  <c r="F122"/>
  <c r="F213"/>
  <c r="F183"/>
  <c r="F146"/>
  <c r="F178"/>
  <c r="F38"/>
  <c r="F76"/>
  <c r="F66"/>
  <c r="F212"/>
  <c r="F126"/>
  <c r="F56"/>
  <c r="F98"/>
  <c r="F44"/>
  <c r="F67"/>
  <c r="F72"/>
  <c r="F164"/>
  <c r="F93"/>
  <c r="F171"/>
  <c r="F198"/>
  <c r="F105"/>
  <c r="F220"/>
  <c r="F182"/>
  <c r="F191"/>
  <c r="F95"/>
  <c r="F172"/>
  <c r="F151"/>
  <c r="F132"/>
  <c r="F180"/>
  <c r="F13"/>
  <c r="F160"/>
  <c r="F36"/>
  <c r="F45"/>
  <c r="F28"/>
  <c r="F24"/>
  <c r="F118"/>
  <c r="F61"/>
  <c r="F11"/>
  <c r="F155"/>
  <c r="F9"/>
  <c r="F29"/>
  <c r="F7"/>
  <c r="F35"/>
  <c r="F6"/>
  <c r="F43"/>
  <c r="F19"/>
  <c r="F71"/>
  <c r="F41"/>
  <c r="F113"/>
  <c r="F42"/>
  <c r="F21"/>
  <c r="F103"/>
  <c r="F161"/>
  <c r="F33"/>
  <c r="F57"/>
  <c r="F46"/>
  <c r="F125"/>
  <c r="F123"/>
  <c r="F48"/>
  <c r="F162"/>
  <c r="F77"/>
  <c r="F47"/>
  <c r="F192"/>
  <c r="F88"/>
  <c r="F25"/>
  <c r="F58"/>
  <c r="F208"/>
  <c r="F55"/>
  <c r="F81"/>
  <c r="F101"/>
  <c r="F186"/>
  <c r="F97"/>
  <c r="F82"/>
  <c r="F83"/>
  <c r="F210"/>
  <c r="F65"/>
  <c r="F152"/>
  <c r="F167"/>
  <c r="F176"/>
  <c r="F127"/>
  <c r="F60"/>
  <c r="F107"/>
  <c r="F64"/>
  <c r="F114"/>
  <c r="F189"/>
  <c r="F204"/>
  <c r="F18"/>
  <c r="F194"/>
  <c r="F168"/>
  <c r="F181"/>
  <c r="F140"/>
  <c r="F205"/>
  <c r="F190"/>
  <c r="F54"/>
  <c r="F108"/>
  <c r="F195"/>
  <c r="F203"/>
  <c r="F163"/>
  <c r="F130"/>
  <c r="F84"/>
  <c r="F86"/>
  <c r="F59"/>
  <c r="F78"/>
  <c r="F154"/>
  <c r="F200"/>
  <c r="F156"/>
  <c r="F215"/>
  <c r="F53"/>
  <c r="F129"/>
  <c r="F63"/>
  <c r="F214"/>
  <c r="F27"/>
  <c r="F153"/>
  <c r="F15"/>
  <c r="F23"/>
  <c r="F39"/>
  <c r="F188"/>
  <c r="F216"/>
  <c r="F75"/>
  <c r="F141"/>
  <c r="F145"/>
  <c r="F175"/>
  <c r="F211"/>
  <c r="F100"/>
  <c r="F20"/>
  <c r="F74"/>
  <c r="F119"/>
  <c r="F138"/>
  <c r="F128"/>
  <c r="F120"/>
  <c r="F52"/>
  <c r="F106"/>
  <c r="F115"/>
  <c r="F217"/>
  <c r="F218"/>
  <c r="F133"/>
  <c r="F219"/>
  <c r="F102"/>
  <c r="F79"/>
  <c r="F30"/>
  <c r="F124"/>
  <c r="F148"/>
  <c r="F193"/>
  <c r="F143"/>
  <c r="F109"/>
  <c r="F197"/>
  <c r="F62"/>
  <c r="F170"/>
  <c r="F37"/>
  <c r="F179"/>
  <c r="F17"/>
  <c r="F80"/>
  <c r="F22"/>
  <c r="BH23" s="1"/>
  <c r="F165"/>
  <c r="F196"/>
  <c r="F69"/>
  <c r="F111"/>
  <c r="F40"/>
  <c r="BN38" s="1"/>
  <c r="F150"/>
  <c r="F51"/>
  <c r="F131"/>
  <c r="F136"/>
  <c r="F99"/>
  <c r="BH95" s="1"/>
  <c r="F73"/>
  <c r="F90"/>
  <c r="F169"/>
  <c r="F50"/>
  <c r="F185"/>
  <c r="F16"/>
  <c r="F201"/>
  <c r="F89"/>
  <c r="F70"/>
  <c r="F207"/>
  <c r="F26"/>
  <c r="BU41" s="1"/>
  <c r="F149"/>
  <c r="F68"/>
  <c r="F209"/>
  <c r="F49"/>
  <c r="BU48" s="1"/>
  <c r="F110"/>
  <c r="F135"/>
  <c r="F206"/>
  <c r="F85"/>
  <c r="BT91" s="1"/>
  <c r="F94"/>
  <c r="F137"/>
  <c r="F112"/>
  <c r="F173"/>
  <c r="F34"/>
  <c r="F31"/>
  <c r="F92"/>
  <c r="F157"/>
  <c r="F134"/>
  <c r="F121"/>
  <c r="F32"/>
  <c r="F14"/>
  <c r="F12"/>
  <c r="F5"/>
  <c r="EJ36" i="3"/>
  <c r="EK36"/>
  <c r="BS9" i="1"/>
  <c r="BT19"/>
  <c r="BR24"/>
  <c r="BL27"/>
  <c r="BQ27"/>
  <c r="BU27"/>
  <c r="BT28"/>
  <c r="BO34"/>
  <c r="BR38"/>
  <c r="BL44"/>
  <c r="BP44"/>
  <c r="BT44"/>
  <c r="BK51"/>
  <c r="BO51"/>
  <c r="BS51"/>
  <c r="BQ53"/>
  <c r="BK54"/>
  <c r="BO54"/>
  <c r="BS54"/>
  <c r="BN58"/>
  <c r="BP61"/>
  <c r="BH64"/>
  <c r="BJ64"/>
  <c r="BL64"/>
  <c r="BN64"/>
  <c r="BP64"/>
  <c r="BR64"/>
  <c r="BT64"/>
  <c r="BH67"/>
  <c r="BL67"/>
  <c r="BN67"/>
  <c r="BP67"/>
  <c r="BR67"/>
  <c r="BT67"/>
  <c r="BH68"/>
  <c r="BJ68"/>
  <c r="BL68"/>
  <c r="BN68"/>
  <c r="BP68"/>
  <c r="BR68"/>
  <c r="BT68"/>
  <c r="BP69"/>
  <c r="BQ70"/>
  <c r="BK71"/>
  <c r="BS71"/>
  <c r="BO74"/>
  <c r="BM79"/>
  <c r="BU79"/>
  <c r="BQ80"/>
  <c r="BK81"/>
  <c r="BO81"/>
  <c r="BS81"/>
  <c r="BI83"/>
  <c r="BP85"/>
  <c r="BH86"/>
  <c r="BI86"/>
  <c r="BJ86"/>
  <c r="BK86"/>
  <c r="BL86"/>
  <c r="BM86"/>
  <c r="BN86"/>
  <c r="BO86"/>
  <c r="BP86"/>
  <c r="BQ86"/>
  <c r="BR86"/>
  <c r="BS86"/>
  <c r="BT86"/>
  <c r="BU86"/>
  <c r="BN93"/>
  <c r="BM95"/>
  <c r="BU95"/>
  <c r="BH100"/>
  <c r="BJ100"/>
  <c r="BL100"/>
  <c r="BN100"/>
  <c r="BP100"/>
  <c r="BR100"/>
  <c r="BT100"/>
  <c r="BJ101"/>
  <c r="BR101"/>
  <c r="BH102"/>
  <c r="BP102"/>
  <c r="BQ103"/>
  <c r="BJ105"/>
  <c r="BR105"/>
  <c r="BI112"/>
  <c r="BK112"/>
  <c r="BM112"/>
  <c r="BO112"/>
  <c r="BQ112"/>
  <c r="BS112"/>
  <c r="BU112"/>
  <c r="BP106"/>
  <c r="BK107"/>
  <c r="BS107"/>
  <c r="BJ108"/>
  <c r="BR108"/>
  <c r="BJ109"/>
  <c r="BN109"/>
  <c r="BR109"/>
  <c r="BH110"/>
  <c r="BP110"/>
  <c r="BI114"/>
  <c r="BK114"/>
  <c r="BM114"/>
  <c r="BO114"/>
  <c r="BQ114"/>
  <c r="BS114"/>
  <c r="BU114"/>
  <c r="BJ131"/>
  <c r="BN131"/>
  <c r="BR131"/>
  <c r="BO118"/>
  <c r="BT119"/>
  <c r="BI128"/>
  <c r="BH129"/>
  <c r="BL129"/>
  <c r="BP129"/>
  <c r="BT129"/>
  <c r="BH130"/>
  <c r="BI130"/>
  <c r="BJ130"/>
  <c r="BK130"/>
  <c r="BL130"/>
  <c r="BM130"/>
  <c r="BN130"/>
  <c r="BO130"/>
  <c r="BP130"/>
  <c r="BQ130"/>
  <c r="BR130"/>
  <c r="BS130"/>
  <c r="BT130"/>
  <c r="BU130"/>
  <c r="BI132"/>
  <c r="BK132"/>
  <c r="BM132"/>
  <c r="BO132"/>
  <c r="BQ132"/>
  <c r="BS132"/>
  <c r="BU132"/>
  <c r="BQ133"/>
  <c r="BN134"/>
  <c r="BH135"/>
  <c r="BJ135"/>
  <c r="BL135"/>
  <c r="BN135"/>
  <c r="BP135"/>
  <c r="BR135"/>
  <c r="BT135"/>
  <c r="BK136"/>
  <c r="BS136"/>
  <c r="BL137"/>
  <c r="BT137"/>
  <c r="BH173"/>
  <c r="BJ173"/>
  <c r="BL173"/>
  <c r="BN173"/>
  <c r="BP173"/>
  <c r="BR173"/>
  <c r="BT173"/>
  <c r="BH139"/>
  <c r="BP139"/>
  <c r="BK115"/>
  <c r="BO115"/>
  <c r="BS115"/>
  <c r="BI140"/>
  <c r="BQ140"/>
  <c r="BJ141"/>
  <c r="BR141"/>
  <c r="BI143"/>
  <c r="BK143"/>
  <c r="BM143"/>
  <c r="BO143"/>
  <c r="BQ143"/>
  <c r="BR143"/>
  <c r="BS143"/>
  <c r="BT143"/>
  <c r="BU143"/>
  <c r="BH145"/>
  <c r="BJ146"/>
  <c r="BR146"/>
  <c r="BH147"/>
  <c r="BI147"/>
  <c r="BJ147"/>
  <c r="BK147"/>
  <c r="BL147"/>
  <c r="BM147"/>
  <c r="BN147"/>
  <c r="BO147"/>
  <c r="BP147"/>
  <c r="BQ147"/>
  <c r="BR147"/>
  <c r="BS147"/>
  <c r="BT147"/>
  <c r="BU147"/>
  <c r="BJ148"/>
  <c r="BN148"/>
  <c r="BR148"/>
  <c r="BH149"/>
  <c r="BJ149"/>
  <c r="BL149"/>
  <c r="BN149"/>
  <c r="BP149"/>
  <c r="BR149"/>
  <c r="BT149"/>
  <c r="BI151"/>
  <c r="BK151"/>
  <c r="BM151"/>
  <c r="BO151"/>
  <c r="BQ151"/>
  <c r="BS151"/>
  <c r="BU151"/>
  <c r="BH152"/>
  <c r="BI152"/>
  <c r="BJ152"/>
  <c r="BK152"/>
  <c r="BL152"/>
  <c r="BM152"/>
  <c r="BN152"/>
  <c r="BO152"/>
  <c r="BP152"/>
  <c r="BQ152"/>
  <c r="BR152"/>
  <c r="BS152"/>
  <c r="BT152"/>
  <c r="BU152"/>
  <c r="BH153"/>
  <c r="BI153"/>
  <c r="BJ153"/>
  <c r="BK153"/>
  <c r="BL153"/>
  <c r="BM153"/>
  <c r="BN153"/>
  <c r="BO153"/>
  <c r="BP153"/>
  <c r="BQ153"/>
  <c r="BR153"/>
  <c r="BS153"/>
  <c r="BT153"/>
  <c r="BU153"/>
  <c r="BH154"/>
  <c r="BJ154"/>
  <c r="BL154"/>
  <c r="BN154"/>
  <c r="BP154"/>
  <c r="BR154"/>
  <c r="BT154"/>
  <c r="BH158"/>
  <c r="BI158"/>
  <c r="BJ158"/>
  <c r="BK158"/>
  <c r="BL158"/>
  <c r="BM158"/>
  <c r="BN158"/>
  <c r="BO158"/>
  <c r="BP158"/>
  <c r="BQ158"/>
  <c r="BR158"/>
  <c r="BS158"/>
  <c r="BT158"/>
  <c r="BU158"/>
  <c r="BH159"/>
  <c r="BI159"/>
  <c r="BJ159"/>
  <c r="BK159"/>
  <c r="BL159"/>
  <c r="BM159"/>
  <c r="BN159"/>
  <c r="BO159"/>
  <c r="BP159"/>
  <c r="BQ159"/>
  <c r="BR159"/>
  <c r="BS159"/>
  <c r="BT159"/>
  <c r="BU159"/>
  <c r="BH160"/>
  <c r="BI160"/>
  <c r="BJ160"/>
  <c r="BK160"/>
  <c r="BL160"/>
  <c r="BM160"/>
  <c r="BN160"/>
  <c r="BO160"/>
  <c r="BP160"/>
  <c r="BQ160"/>
  <c r="BR160"/>
  <c r="BS160"/>
  <c r="BT160"/>
  <c r="BU160"/>
  <c r="BH191"/>
  <c r="BH161"/>
  <c r="BI161"/>
  <c r="BJ161"/>
  <c r="BK161"/>
  <c r="BL161"/>
  <c r="BM161"/>
  <c r="BN161"/>
  <c r="BO161"/>
  <c r="BP161"/>
  <c r="BQ161"/>
  <c r="BR161"/>
  <c r="BS161"/>
  <c r="BT161"/>
  <c r="BU161"/>
  <c r="BH162"/>
  <c r="BI162"/>
  <c r="BJ162"/>
  <c r="BK162"/>
  <c r="BL162"/>
  <c r="BM162"/>
  <c r="BN162"/>
  <c r="BO162"/>
  <c r="BP162"/>
  <c r="BQ162"/>
  <c r="BR162"/>
  <c r="BS162"/>
  <c r="BT162"/>
  <c r="BU162"/>
  <c r="BI163"/>
  <c r="BM163"/>
  <c r="BQ163"/>
  <c r="BU163"/>
  <c r="BH164"/>
  <c r="BJ164"/>
  <c r="BL164"/>
  <c r="BN164"/>
  <c r="BP164"/>
  <c r="BR164"/>
  <c r="BT164"/>
  <c r="BH166"/>
  <c r="BL166"/>
  <c r="BP166"/>
  <c r="BT166"/>
  <c r="BH168"/>
  <c r="BI168"/>
  <c r="BJ168"/>
  <c r="BK168"/>
  <c r="BL168"/>
  <c r="BM168"/>
  <c r="BN168"/>
  <c r="BO168"/>
  <c r="BP168"/>
  <c r="BQ168"/>
  <c r="BR168"/>
  <c r="BS168"/>
  <c r="BT168"/>
  <c r="BU168"/>
  <c r="BH169"/>
  <c r="BJ169"/>
  <c r="BL169"/>
  <c r="BN169"/>
  <c r="BP169"/>
  <c r="BR169"/>
  <c r="BT169"/>
  <c r="BH170"/>
  <c r="BL170"/>
  <c r="BP170"/>
  <c r="BT170"/>
  <c r="BJ171"/>
  <c r="BN171"/>
  <c r="BR171"/>
  <c r="BI174"/>
  <c r="BK174"/>
  <c r="BM174"/>
  <c r="BO174"/>
  <c r="BQ174"/>
  <c r="BS174"/>
  <c r="BU174"/>
  <c r="BH142"/>
  <c r="BI142"/>
  <c r="BJ142"/>
  <c r="BK142"/>
  <c r="BL142"/>
  <c r="BM142"/>
  <c r="BN142"/>
  <c r="BO142"/>
  <c r="BP142"/>
  <c r="BQ142"/>
  <c r="BR142"/>
  <c r="BS142"/>
  <c r="BT142"/>
  <c r="BU142"/>
  <c r="BH175"/>
  <c r="BI175"/>
  <c r="BJ175"/>
  <c r="BK175"/>
  <c r="BL175"/>
  <c r="BM175"/>
  <c r="BN175"/>
  <c r="BO175"/>
  <c r="BP175"/>
  <c r="BQ175"/>
  <c r="BR175"/>
  <c r="BS175"/>
  <c r="BT175"/>
  <c r="BU175"/>
  <c r="BH203"/>
  <c r="BH178"/>
  <c r="BH167"/>
  <c r="BI167"/>
  <c r="BJ167"/>
  <c r="BK167"/>
  <c r="BL167"/>
  <c r="BM167"/>
  <c r="BN167"/>
  <c r="BO167"/>
  <c r="BP167"/>
  <c r="BQ167"/>
  <c r="BR167"/>
  <c r="BS167"/>
  <c r="BT167"/>
  <c r="BU167"/>
  <c r="BH179"/>
  <c r="BH144"/>
  <c r="BL144"/>
  <c r="BP144"/>
  <c r="BT144"/>
  <c r="BH195"/>
  <c r="BH177"/>
  <c r="AG173"/>
  <c r="AG170"/>
  <c r="AG155"/>
  <c r="D5" i="3"/>
  <c r="EJ40"/>
  <c r="F7" i="2"/>
  <c r="G7"/>
  <c r="F75"/>
  <c r="G75"/>
  <c r="F8"/>
  <c r="G8"/>
  <c r="F17"/>
  <c r="G17"/>
  <c r="F6"/>
  <c r="G6"/>
  <c r="F13"/>
  <c r="G13"/>
  <c r="F5"/>
  <c r="G5"/>
  <c r="F109"/>
  <c r="G109"/>
  <c r="D11" i="3"/>
  <c r="D13"/>
  <c r="D6"/>
  <c r="D15"/>
  <c r="D9"/>
  <c r="D17"/>
  <c r="D8"/>
  <c r="D12"/>
  <c r="D25"/>
  <c r="D20"/>
  <c r="D24"/>
  <c r="D7"/>
  <c r="F25"/>
  <c r="AF25" s="1"/>
  <c r="EK25" s="1"/>
  <c r="F8"/>
  <c r="F12"/>
  <c r="F11"/>
  <c r="D18"/>
  <c r="D10"/>
  <c r="F17"/>
  <c r="F6"/>
  <c r="F13"/>
  <c r="F15"/>
  <c r="F18"/>
  <c r="EK45"/>
  <c r="EK46"/>
  <c r="EK47"/>
  <c r="AG198" i="1"/>
  <c r="F95" i="2"/>
  <c r="G95"/>
  <c r="F51"/>
  <c r="G51"/>
  <c r="F65"/>
  <c r="G65"/>
  <c r="F76"/>
  <c r="G76"/>
  <c r="F121"/>
  <c r="M121" s="1"/>
  <c r="G121"/>
  <c r="D121"/>
  <c r="F99"/>
  <c r="G99"/>
  <c r="F64"/>
  <c r="G64"/>
  <c r="F54"/>
  <c r="G54"/>
  <c r="F122"/>
  <c r="G122"/>
  <c r="D122"/>
  <c r="F112"/>
  <c r="G112"/>
  <c r="F96"/>
  <c r="G96"/>
  <c r="F66"/>
  <c r="G66"/>
  <c r="F23"/>
  <c r="G23"/>
  <c r="F71"/>
  <c r="G71"/>
  <c r="F83"/>
  <c r="G83"/>
  <c r="F67"/>
  <c r="G67"/>
  <c r="F119"/>
  <c r="G119"/>
  <c r="D119"/>
  <c r="F118"/>
  <c r="M118" s="1"/>
  <c r="G118"/>
  <c r="D118"/>
  <c r="F20"/>
  <c r="G20"/>
  <c r="F56"/>
  <c r="G56"/>
  <c r="F38"/>
  <c r="G38"/>
  <c r="F27"/>
  <c r="G27"/>
  <c r="F30"/>
  <c r="G30"/>
  <c r="F80"/>
  <c r="G80"/>
  <c r="F11"/>
  <c r="G11"/>
  <c r="F100"/>
  <c r="G100"/>
  <c r="F116"/>
  <c r="G116"/>
  <c r="F68"/>
  <c r="G68"/>
  <c r="F92"/>
  <c r="G92"/>
  <c r="F74"/>
  <c r="G74"/>
  <c r="F50"/>
  <c r="G50"/>
  <c r="F82"/>
  <c r="G82"/>
  <c r="F120"/>
  <c r="M120" s="1"/>
  <c r="G120"/>
  <c r="D120"/>
  <c r="F16"/>
  <c r="G16"/>
  <c r="F114"/>
  <c r="G114"/>
  <c r="F123"/>
  <c r="D123" s="1"/>
  <c r="F60"/>
  <c r="G60"/>
  <c r="F55"/>
  <c r="G55"/>
  <c r="F113"/>
  <c r="G113"/>
  <c r="F110"/>
  <c r="G110"/>
  <c r="F102"/>
  <c r="G102"/>
  <c r="F62"/>
  <c r="G62"/>
  <c r="F88"/>
  <c r="G88"/>
  <c r="F117"/>
  <c r="D117" s="1"/>
  <c r="EE118"/>
  <c r="F63"/>
  <c r="G63"/>
  <c r="F24"/>
  <c r="G24"/>
  <c r="EE119"/>
  <c r="F106"/>
  <c r="G106"/>
  <c r="EE120"/>
  <c r="EE121"/>
  <c r="EE123"/>
  <c r="EE122"/>
  <c r="I110"/>
  <c r="J110"/>
  <c r="K110"/>
  <c r="L110"/>
  <c r="DV122"/>
  <c r="F97"/>
  <c r="G97"/>
  <c r="G123"/>
  <c r="F86"/>
  <c r="G86"/>
  <c r="F72"/>
  <c r="G72"/>
  <c r="F78"/>
  <c r="G78"/>
  <c r="F94"/>
  <c r="G94"/>
  <c r="F98"/>
  <c r="EE116"/>
  <c r="EE117"/>
  <c r="F111"/>
  <c r="G111"/>
  <c r="F45"/>
  <c r="G45"/>
  <c r="F46"/>
  <c r="EE115"/>
  <c r="F33"/>
  <c r="G33"/>
  <c r="F69"/>
  <c r="G69"/>
  <c r="F108"/>
  <c r="G108"/>
  <c r="F81"/>
  <c r="G81"/>
  <c r="F53"/>
  <c r="G53"/>
  <c r="F12"/>
  <c r="EE114"/>
  <c r="F41"/>
  <c r="G41"/>
  <c r="F43"/>
  <c r="G43"/>
  <c r="F91"/>
  <c r="G91"/>
  <c r="F31"/>
  <c r="G31"/>
  <c r="G98"/>
  <c r="G117"/>
  <c r="F61"/>
  <c r="G61"/>
  <c r="F35"/>
  <c r="G35"/>
  <c r="F42"/>
  <c r="G42"/>
  <c r="F52"/>
  <c r="G52"/>
  <c r="F105"/>
  <c r="G105"/>
  <c r="EE109"/>
  <c r="EE110"/>
  <c r="EE111"/>
  <c r="EE112"/>
  <c r="EE113"/>
  <c r="F84"/>
  <c r="G84"/>
  <c r="F22"/>
  <c r="G22"/>
  <c r="F48"/>
  <c r="G48"/>
  <c r="F25"/>
  <c r="G25"/>
  <c r="F77"/>
  <c r="G77"/>
  <c r="F90"/>
  <c r="G90"/>
  <c r="F70"/>
  <c r="G70"/>
  <c r="EE103"/>
  <c r="EE104"/>
  <c r="EE105"/>
  <c r="EE106"/>
  <c r="EE107"/>
  <c r="EE108"/>
  <c r="F40"/>
  <c r="G40"/>
  <c r="F47"/>
  <c r="G47"/>
  <c r="F87"/>
  <c r="G87"/>
  <c r="EE91"/>
  <c r="EE92"/>
  <c r="F115"/>
  <c r="G115"/>
  <c r="EE93"/>
  <c r="G12"/>
  <c r="F29"/>
  <c r="G29"/>
  <c r="EE94"/>
  <c r="EE95"/>
  <c r="EE96"/>
  <c r="EE97"/>
  <c r="EE98"/>
  <c r="EE99"/>
  <c r="EE100"/>
  <c r="EE101"/>
  <c r="EE102"/>
  <c r="F107"/>
  <c r="G107"/>
  <c r="F32"/>
  <c r="G32"/>
  <c r="F89"/>
  <c r="G89"/>
  <c r="F59"/>
  <c r="G59"/>
  <c r="F34"/>
  <c r="G34"/>
  <c r="F58"/>
  <c r="G58"/>
  <c r="F21"/>
  <c r="G21"/>
  <c r="G46"/>
  <c r="EE83"/>
  <c r="F26"/>
  <c r="G26"/>
  <c r="EE84"/>
  <c r="EE85"/>
  <c r="EE86"/>
  <c r="EE87"/>
  <c r="EE88"/>
  <c r="EE89"/>
  <c r="EE90"/>
  <c r="F101"/>
  <c r="G101"/>
  <c r="F9"/>
  <c r="G9"/>
  <c r="F73"/>
  <c r="G73"/>
  <c r="F14"/>
  <c r="G14"/>
  <c r="F28"/>
  <c r="G28"/>
  <c r="F37"/>
  <c r="G37"/>
  <c r="EE75"/>
  <c r="F93"/>
  <c r="G93"/>
  <c r="EE76"/>
  <c r="EE77"/>
  <c r="EE78"/>
  <c r="EE79"/>
  <c r="EE80"/>
  <c r="EE81"/>
  <c r="F85"/>
  <c r="G85"/>
  <c r="EE82"/>
  <c r="I37"/>
  <c r="K37"/>
  <c r="I73"/>
  <c r="K73"/>
  <c r="I46"/>
  <c r="K46"/>
  <c r="I59"/>
  <c r="K59"/>
  <c r="I45"/>
  <c r="K45"/>
  <c r="I117"/>
  <c r="K117"/>
  <c r="I24"/>
  <c r="K24"/>
  <c r="I111"/>
  <c r="K111"/>
  <c r="I105"/>
  <c r="K105"/>
  <c r="I52"/>
  <c r="K52"/>
  <c r="I78"/>
  <c r="K78"/>
  <c r="I22"/>
  <c r="K22"/>
  <c r="I80"/>
  <c r="K80"/>
  <c r="I122"/>
  <c r="K122"/>
  <c r="M122"/>
  <c r="I38"/>
  <c r="K38"/>
  <c r="I120"/>
  <c r="K120"/>
  <c r="I118"/>
  <c r="K118"/>
  <c r="I64"/>
  <c r="K64"/>
  <c r="I89"/>
  <c r="K89"/>
  <c r="I81"/>
  <c r="K81"/>
  <c r="I53"/>
  <c r="K53"/>
  <c r="I43"/>
  <c r="K43"/>
  <c r="I74"/>
  <c r="K74"/>
  <c r="I62"/>
  <c r="K62"/>
  <c r="I121"/>
  <c r="K121"/>
  <c r="I83"/>
  <c r="K83"/>
  <c r="I107"/>
  <c r="K107"/>
  <c r="I84"/>
  <c r="K84"/>
  <c r="I55"/>
  <c r="K55"/>
  <c r="I35"/>
  <c r="K35"/>
  <c r="I65"/>
  <c r="K65"/>
  <c r="I13"/>
  <c r="K13"/>
  <c r="I7"/>
  <c r="K7"/>
  <c r="I8"/>
  <c r="K8"/>
  <c r="I6"/>
  <c r="K6"/>
  <c r="I75"/>
  <c r="K75"/>
  <c r="I17"/>
  <c r="K17"/>
  <c r="I9"/>
  <c r="K9"/>
  <c r="I109"/>
  <c r="K109"/>
  <c r="I69"/>
  <c r="K69"/>
  <c r="F15"/>
  <c r="I15"/>
  <c r="K15"/>
  <c r="I115"/>
  <c r="K115"/>
  <c r="F18"/>
  <c r="I18"/>
  <c r="K18"/>
  <c r="F44"/>
  <c r="I44"/>
  <c r="K44"/>
  <c r="I40"/>
  <c r="K40"/>
  <c r="F10"/>
  <c r="I10"/>
  <c r="K10"/>
  <c r="I116"/>
  <c r="K116"/>
  <c r="F57"/>
  <c r="I57"/>
  <c r="K57"/>
  <c r="F19"/>
  <c r="I19"/>
  <c r="K19"/>
  <c r="F103"/>
  <c r="I103"/>
  <c r="K103"/>
  <c r="I29"/>
  <c r="K29"/>
  <c r="F79"/>
  <c r="I79"/>
  <c r="K79"/>
  <c r="I34"/>
  <c r="K34"/>
  <c r="I93"/>
  <c r="K93"/>
  <c r="I14"/>
  <c r="K14"/>
  <c r="I76"/>
  <c r="K76"/>
  <c r="I82"/>
  <c r="K82"/>
  <c r="I16"/>
  <c r="K16"/>
  <c r="I28"/>
  <c r="K28"/>
  <c r="I100"/>
  <c r="K100"/>
  <c r="I58"/>
  <c r="K58"/>
  <c r="I5"/>
  <c r="K5"/>
  <c r="I85"/>
  <c r="K85"/>
  <c r="I104"/>
  <c r="K104"/>
  <c r="F36"/>
  <c r="I36"/>
  <c r="K36"/>
  <c r="I68"/>
  <c r="K68"/>
  <c r="F39"/>
  <c r="I39"/>
  <c r="K39"/>
  <c r="I48"/>
  <c r="K48"/>
  <c r="I102"/>
  <c r="K102"/>
  <c r="I92"/>
  <c r="K92"/>
  <c r="I77"/>
  <c r="K77"/>
  <c r="I113"/>
  <c r="K113"/>
  <c r="I112"/>
  <c r="K112"/>
  <c r="I99"/>
  <c r="K99"/>
  <c r="I25"/>
  <c r="K25"/>
  <c r="I41"/>
  <c r="K41"/>
  <c r="I27"/>
  <c r="K27"/>
  <c r="I91"/>
  <c r="K91"/>
  <c r="I47"/>
  <c r="K47"/>
  <c r="I123"/>
  <c r="K123"/>
  <c r="I20"/>
  <c r="K20"/>
  <c r="I12"/>
  <c r="K12"/>
  <c r="I11"/>
  <c r="K11"/>
  <c r="I119"/>
  <c r="K119"/>
  <c r="M119"/>
  <c r="I50"/>
  <c r="K50"/>
  <c r="I32"/>
  <c r="K32"/>
  <c r="I61"/>
  <c r="K61"/>
  <c r="I63"/>
  <c r="K63"/>
  <c r="I90"/>
  <c r="K90"/>
  <c r="I23"/>
  <c r="K23"/>
  <c r="I96"/>
  <c r="K96"/>
  <c r="I97"/>
  <c r="K97"/>
  <c r="I71"/>
  <c r="K71"/>
  <c r="I108"/>
  <c r="K108"/>
  <c r="I33"/>
  <c r="K33"/>
  <c r="I94"/>
  <c r="K94"/>
  <c r="I106"/>
  <c r="K106"/>
  <c r="I72"/>
  <c r="K72"/>
  <c r="I21"/>
  <c r="K21"/>
  <c r="I56"/>
  <c r="K56"/>
  <c r="I87"/>
  <c r="K87"/>
  <c r="I42"/>
  <c r="K42"/>
  <c r="I31"/>
  <c r="K31"/>
  <c r="I30"/>
  <c r="K30"/>
  <c r="I98"/>
  <c r="K98"/>
  <c r="I67"/>
  <c r="K67"/>
  <c r="I51"/>
  <c r="K51"/>
  <c r="I95"/>
  <c r="K95"/>
  <c r="I70"/>
  <c r="K70"/>
  <c r="I101"/>
  <c r="K101"/>
  <c r="I86"/>
  <c r="K86"/>
  <c r="I26"/>
  <c r="K26"/>
  <c r="I88"/>
  <c r="K88"/>
  <c r="I60"/>
  <c r="K60"/>
  <c r="I66"/>
  <c r="K66"/>
  <c r="I114"/>
  <c r="K114"/>
  <c r="I54"/>
  <c r="K54"/>
  <c r="F49"/>
  <c r="I49"/>
  <c r="K49"/>
  <c r="G39"/>
  <c r="G19"/>
  <c r="G49"/>
  <c r="G18"/>
  <c r="G10"/>
  <c r="G79"/>
  <c r="G44"/>
  <c r="G103"/>
  <c r="G15"/>
  <c r="G57"/>
  <c r="G36"/>
  <c r="AG183" i="1"/>
  <c r="EK44" i="3"/>
  <c r="AG171" i="1"/>
  <c r="AG165"/>
  <c r="AG162"/>
  <c r="AG180"/>
  <c r="AG104"/>
  <c r="AG151"/>
  <c r="AG182"/>
  <c r="AG142"/>
  <c r="AG200"/>
  <c r="AG174"/>
  <c r="AG113"/>
  <c r="AG166"/>
  <c r="AG167"/>
  <c r="AG153"/>
  <c r="AG93"/>
  <c r="AG144"/>
  <c r="AG179"/>
  <c r="AG168"/>
  <c r="AG150"/>
  <c r="D21" i="3"/>
  <c r="F21"/>
  <c r="D14"/>
  <c r="AE5" s="1"/>
  <c r="F14"/>
  <c r="F20"/>
  <c r="F9"/>
  <c r="F7"/>
  <c r="DV75" i="2"/>
  <c r="J23"/>
  <c r="L23"/>
  <c r="J114"/>
  <c r="L114"/>
  <c r="J54"/>
  <c r="L54"/>
  <c r="DV119"/>
  <c r="DV123"/>
  <c r="DV121"/>
  <c r="J43"/>
  <c r="L43"/>
  <c r="DV118"/>
  <c r="DV120"/>
  <c r="J76"/>
  <c r="L76"/>
  <c r="J97"/>
  <c r="L97"/>
  <c r="DV77"/>
  <c r="DV96"/>
  <c r="J98"/>
  <c r="L98"/>
  <c r="J118"/>
  <c r="L118"/>
  <c r="DV111"/>
  <c r="J88"/>
  <c r="L88"/>
  <c r="J20"/>
  <c r="L20"/>
  <c r="DV115"/>
  <c r="DV116"/>
  <c r="DV117"/>
  <c r="DV58"/>
  <c r="EE58"/>
  <c r="DV113"/>
  <c r="DV114"/>
  <c r="DV112"/>
  <c r="DV102"/>
  <c r="DV107"/>
  <c r="DV108"/>
  <c r="DV109"/>
  <c r="DV110"/>
  <c r="DV101"/>
  <c r="DV103"/>
  <c r="DV104"/>
  <c r="DV105"/>
  <c r="DV106"/>
  <c r="EE10"/>
  <c r="EE6"/>
  <c r="EE17"/>
  <c r="EE7"/>
  <c r="EE8"/>
  <c r="EE11"/>
  <c r="EE9"/>
  <c r="EE12"/>
  <c r="EE18"/>
  <c r="DV13"/>
  <c r="EE13"/>
  <c r="EE22"/>
  <c r="EE23"/>
  <c r="EE14"/>
  <c r="EE5"/>
  <c r="EE15"/>
  <c r="EE16"/>
  <c r="EE26"/>
  <c r="EE25"/>
  <c r="EE19"/>
  <c r="EE20"/>
  <c r="DV19"/>
  <c r="EE21"/>
  <c r="EE27"/>
  <c r="EE24"/>
  <c r="DV29"/>
  <c r="EE29"/>
  <c r="EE30"/>
  <c r="EE31"/>
  <c r="EE32"/>
  <c r="DV28"/>
  <c r="EE28"/>
  <c r="EE33"/>
  <c r="EE34"/>
  <c r="EE35"/>
  <c r="EE36"/>
  <c r="EE37"/>
  <c r="EE38"/>
  <c r="EE39"/>
  <c r="EE40"/>
  <c r="EE41"/>
  <c r="DV42"/>
  <c r="EE42"/>
  <c r="EE43"/>
  <c r="DV44"/>
  <c r="EE44"/>
  <c r="EE45"/>
  <c r="EE46"/>
  <c r="EE47"/>
  <c r="DV49"/>
  <c r="EE49"/>
  <c r="EE50"/>
  <c r="EE51"/>
  <c r="DV52"/>
  <c r="EE52"/>
  <c r="EE53"/>
  <c r="EE54"/>
  <c r="EE55"/>
  <c r="EE56"/>
  <c r="EE48"/>
  <c r="EE57"/>
  <c r="EE59"/>
  <c r="EE60"/>
  <c r="EE61"/>
  <c r="EE62"/>
  <c r="EE63"/>
  <c r="DV64"/>
  <c r="EE64"/>
  <c r="EE65"/>
  <c r="DV66"/>
  <c r="EE66"/>
  <c r="EE67"/>
  <c r="EE68"/>
  <c r="DV69"/>
  <c r="EE69"/>
  <c r="EE70"/>
  <c r="EE71"/>
  <c r="EE72"/>
  <c r="EE73"/>
  <c r="EE74"/>
  <c r="DV80"/>
  <c r="DV85"/>
  <c r="DV88"/>
  <c r="DV89"/>
  <c r="DV90"/>
  <c r="DV93"/>
  <c r="DV94"/>
  <c r="DV95"/>
  <c r="DV97"/>
  <c r="DV98"/>
  <c r="DV99"/>
  <c r="EJ43" i="3"/>
  <c r="EK43"/>
  <c r="EJ29"/>
  <c r="EK29"/>
  <c r="EJ30"/>
  <c r="EK30"/>
  <c r="EJ31"/>
  <c r="EK31"/>
  <c r="EJ32"/>
  <c r="EK32"/>
  <c r="EJ33"/>
  <c r="EK33"/>
  <c r="EJ34"/>
  <c r="EK34"/>
  <c r="EJ35"/>
  <c r="EK35"/>
  <c r="EJ37"/>
  <c r="EK37"/>
  <c r="EJ38"/>
  <c r="EK38"/>
  <c r="EJ39"/>
  <c r="EK39"/>
  <c r="EK40"/>
  <c r="EJ41"/>
  <c r="EK41"/>
  <c r="EJ42"/>
  <c r="EK42"/>
  <c r="EJ44"/>
  <c r="F24"/>
  <c r="F10"/>
  <c r="F5"/>
  <c r="EJ28"/>
  <c r="AG134" i="1"/>
  <c r="AG123"/>
  <c r="AG120"/>
  <c r="AG196"/>
  <c r="AG130"/>
  <c r="AG129"/>
  <c r="AG147"/>
  <c r="AG132"/>
  <c r="AG176"/>
  <c r="AG152"/>
  <c r="AG138"/>
  <c r="AG188"/>
  <c r="AG140"/>
  <c r="AG139"/>
  <c r="AG115"/>
  <c r="AG101"/>
  <c r="AG197"/>
  <c r="AG77"/>
  <c r="AG184"/>
  <c r="AG158"/>
  <c r="AG156"/>
  <c r="AG122"/>
  <c r="AG192"/>
  <c r="AG154"/>
  <c r="AG146"/>
  <c r="AG159"/>
  <c r="AG124"/>
  <c r="AG185"/>
  <c r="AG164"/>
  <c r="AG187"/>
  <c r="EK28" i="3"/>
  <c r="DV10" i="2"/>
  <c r="DV17"/>
  <c r="DV8"/>
  <c r="DV11"/>
  <c r="DV12"/>
  <c r="DV18"/>
  <c r="DV22"/>
  <c r="DV23"/>
  <c r="DV5"/>
  <c r="DV14"/>
  <c r="DV26"/>
  <c r="DV25"/>
  <c r="DV15"/>
  <c r="DV6"/>
  <c r="DV20"/>
  <c r="DV27"/>
  <c r="DV7"/>
  <c r="DV16"/>
  <c r="DV24"/>
  <c r="DV21"/>
  <c r="DV30"/>
  <c r="DV31"/>
  <c r="DV32"/>
  <c r="DV33"/>
  <c r="DV34"/>
  <c r="DV35"/>
  <c r="DV36"/>
  <c r="DV37"/>
  <c r="DV38"/>
  <c r="DV39"/>
  <c r="DV40"/>
  <c r="DV41"/>
  <c r="DV43"/>
  <c r="DV45"/>
  <c r="DV46"/>
  <c r="DV47"/>
  <c r="DV50"/>
  <c r="DV51"/>
  <c r="DV53"/>
  <c r="DV54"/>
  <c r="DV55"/>
  <c r="DV56"/>
  <c r="DV48"/>
  <c r="DV57"/>
  <c r="DV59"/>
  <c r="DV60"/>
  <c r="DV61"/>
  <c r="DV62"/>
  <c r="DV63"/>
  <c r="DV65"/>
  <c r="DV67"/>
  <c r="DV100"/>
  <c r="DV68"/>
  <c r="DV70"/>
  <c r="DV71"/>
  <c r="DV72"/>
  <c r="DV73"/>
  <c r="DV74"/>
  <c r="DV76"/>
  <c r="DV78"/>
  <c r="DV79"/>
  <c r="DV81"/>
  <c r="DV82"/>
  <c r="DV83"/>
  <c r="DV84"/>
  <c r="DV86"/>
  <c r="DV87"/>
  <c r="DV91"/>
  <c r="DV92"/>
  <c r="DV9"/>
  <c r="J36"/>
  <c r="L36"/>
  <c r="J10"/>
  <c r="L10"/>
  <c r="J62"/>
  <c r="L62"/>
  <c r="J5"/>
  <c r="L5"/>
  <c r="J49"/>
  <c r="L49"/>
  <c r="J105"/>
  <c r="L105"/>
  <c r="J111"/>
  <c r="L111"/>
  <c r="J27"/>
  <c r="L27"/>
  <c r="J119"/>
  <c r="L119"/>
  <c r="J74"/>
  <c r="L74"/>
  <c r="J120"/>
  <c r="L120"/>
  <c r="J99"/>
  <c r="L99"/>
  <c r="J48"/>
  <c r="L48"/>
  <c r="J65"/>
  <c r="L65"/>
  <c r="J71"/>
  <c r="L71"/>
  <c r="J61"/>
  <c r="L61"/>
  <c r="J84"/>
  <c r="L84"/>
  <c r="J33"/>
  <c r="L33"/>
  <c r="J96"/>
  <c r="L96"/>
  <c r="J35"/>
  <c r="L35"/>
  <c r="J122"/>
  <c r="L122"/>
  <c r="J47"/>
  <c r="L47"/>
  <c r="J91"/>
  <c r="L91"/>
  <c r="J113"/>
  <c r="L113"/>
  <c r="J107"/>
  <c r="L107"/>
  <c r="J90"/>
  <c r="L90"/>
  <c r="J53"/>
  <c r="L53"/>
  <c r="J121"/>
  <c r="L121"/>
  <c r="J102"/>
  <c r="L102"/>
  <c r="J117"/>
  <c r="L117"/>
  <c r="J60"/>
  <c r="L60"/>
  <c r="J73"/>
  <c r="L73"/>
  <c r="J46"/>
  <c r="L46"/>
  <c r="J78"/>
  <c r="L78"/>
  <c r="J8"/>
  <c r="L8"/>
  <c r="J57"/>
  <c r="L57"/>
  <c r="J109"/>
  <c r="L109"/>
  <c r="J13"/>
  <c r="L13"/>
  <c r="J16"/>
  <c r="L16"/>
  <c r="J63"/>
  <c r="L63"/>
  <c r="J77"/>
  <c r="L77"/>
  <c r="J87"/>
  <c r="L87"/>
  <c r="J14"/>
  <c r="L14"/>
  <c r="J75"/>
  <c r="L75"/>
  <c r="J12"/>
  <c r="L12"/>
  <c r="J18"/>
  <c r="L18"/>
  <c r="J66"/>
  <c r="L66"/>
  <c r="J80"/>
  <c r="L80"/>
  <c r="J89"/>
  <c r="L89"/>
  <c r="J59"/>
  <c r="L59"/>
  <c r="J29"/>
  <c r="L29"/>
  <c r="J103"/>
  <c r="L103"/>
  <c r="J115"/>
  <c r="L115"/>
  <c r="J67"/>
  <c r="L67"/>
  <c r="J44"/>
  <c r="L44"/>
  <c r="J15"/>
  <c r="L15"/>
  <c r="J6"/>
  <c r="L6"/>
  <c r="J34"/>
  <c r="L34"/>
  <c r="J9"/>
  <c r="L9"/>
  <c r="J40"/>
  <c r="L40"/>
  <c r="J7"/>
  <c r="L7"/>
  <c r="J112"/>
  <c r="L112"/>
  <c r="J104"/>
  <c r="L104"/>
  <c r="J11"/>
  <c r="L11"/>
  <c r="J58"/>
  <c r="L58"/>
  <c r="J100"/>
  <c r="L100"/>
  <c r="J56"/>
  <c r="L56"/>
  <c r="J85"/>
  <c r="L85"/>
  <c r="J17"/>
  <c r="L17"/>
  <c r="J39"/>
  <c r="L39"/>
  <c r="J28"/>
  <c r="L28"/>
  <c r="J93"/>
  <c r="L93"/>
  <c r="J116"/>
  <c r="L116"/>
  <c r="J123"/>
  <c r="L123"/>
  <c r="J25"/>
  <c r="L25"/>
  <c r="J30"/>
  <c r="L30"/>
  <c r="J26"/>
  <c r="L26"/>
  <c r="J51"/>
  <c r="L51"/>
  <c r="J22"/>
  <c r="L22"/>
  <c r="J24"/>
  <c r="L24"/>
  <c r="J21"/>
  <c r="L21"/>
  <c r="J72"/>
  <c r="L72"/>
  <c r="J95"/>
  <c r="L95"/>
  <c r="J45"/>
  <c r="L45"/>
  <c r="J55"/>
  <c r="L55"/>
  <c r="J64"/>
  <c r="L64"/>
  <c r="J68"/>
  <c r="L68"/>
  <c r="J31"/>
  <c r="L31"/>
  <c r="J42"/>
  <c r="L42"/>
  <c r="J82"/>
  <c r="L82"/>
  <c r="J101"/>
  <c r="L101"/>
  <c r="J70"/>
  <c r="L70"/>
  <c r="J79"/>
  <c r="L79"/>
  <c r="J38"/>
  <c r="L38"/>
  <c r="J106"/>
  <c r="L106"/>
  <c r="J50"/>
  <c r="L50"/>
  <c r="J69"/>
  <c r="L69"/>
  <c r="J92"/>
  <c r="L92"/>
  <c r="J94"/>
  <c r="L94"/>
  <c r="J83"/>
  <c r="L83"/>
  <c r="J108"/>
  <c r="L108"/>
  <c r="J32"/>
  <c r="L32"/>
  <c r="J86"/>
  <c r="L86"/>
  <c r="J52"/>
  <c r="L52"/>
  <c r="J41"/>
  <c r="L41"/>
  <c r="J81"/>
  <c r="L81"/>
  <c r="J37"/>
  <c r="L37"/>
  <c r="L19"/>
  <c r="J19"/>
  <c r="AG143" i="1"/>
  <c r="AG69"/>
  <c r="AG131"/>
  <c r="AG75"/>
  <c r="AG133"/>
  <c r="AG137"/>
  <c r="AG118"/>
  <c r="AG125"/>
  <c r="AG145"/>
  <c r="AG116"/>
  <c r="AG127"/>
  <c r="AG117"/>
  <c r="AG100"/>
  <c r="AG74"/>
  <c r="AG94"/>
  <c r="AG67"/>
  <c r="AG110"/>
  <c r="AG84"/>
  <c r="AG83"/>
  <c r="AG98"/>
  <c r="AG90"/>
  <c r="AG111"/>
  <c r="AG71"/>
  <c r="AG97"/>
  <c r="AG189"/>
  <c r="AG76"/>
  <c r="AG51"/>
  <c r="AG52"/>
  <c r="AG66"/>
  <c r="AG57"/>
  <c r="AG54"/>
  <c r="AG41"/>
  <c r="AG64"/>
  <c r="AG50"/>
  <c r="AG114"/>
  <c r="AG126"/>
  <c r="AG96"/>
  <c r="AG89"/>
  <c r="AG81"/>
  <c r="AG70"/>
  <c r="AG78"/>
  <c r="AG63"/>
  <c r="AG103"/>
  <c r="AG55"/>
  <c r="AG44"/>
  <c r="AG38"/>
  <c r="AG31"/>
  <c r="AG20"/>
  <c r="AG73"/>
  <c r="AG23"/>
  <c r="AG45"/>
  <c r="AG33"/>
  <c r="AG40"/>
  <c r="AG49"/>
  <c r="AG22"/>
  <c r="AG26"/>
  <c r="AG28"/>
  <c r="AG35"/>
  <c r="AG36"/>
  <c r="AG14"/>
  <c r="AG11"/>
  <c r="AG12"/>
  <c r="AG9"/>
  <c r="AG8"/>
  <c r="AG10"/>
  <c r="AG5"/>
  <c r="G15" i="3"/>
  <c r="BX206" i="1" l="1"/>
  <c r="BY206"/>
  <c r="BL206"/>
  <c r="BP206"/>
  <c r="BT206"/>
  <c r="BK206"/>
  <c r="BS206"/>
  <c r="BI206"/>
  <c r="BQ206"/>
  <c r="BU206"/>
  <c r="BZ206"/>
  <c r="BJ206"/>
  <c r="BN206"/>
  <c r="BR206"/>
  <c r="BV206"/>
  <c r="BO206"/>
  <c r="BW206"/>
  <c r="BM206"/>
  <c r="BY207"/>
  <c r="BI207"/>
  <c r="BM207"/>
  <c r="BQ207"/>
  <c r="BU207"/>
  <c r="BL207"/>
  <c r="BT207"/>
  <c r="BN207"/>
  <c r="BV207"/>
  <c r="BZ207"/>
  <c r="BX207"/>
  <c r="BK207"/>
  <c r="BO207"/>
  <c r="BS207"/>
  <c r="BW207"/>
  <c r="BP207"/>
  <c r="BJ207"/>
  <c r="BR207"/>
  <c r="BX208"/>
  <c r="BY208"/>
  <c r="BL208"/>
  <c r="BP208"/>
  <c r="BT208"/>
  <c r="BI208"/>
  <c r="BQ208"/>
  <c r="BK208"/>
  <c r="BS208"/>
  <c r="BZ208"/>
  <c r="BJ208"/>
  <c r="BN208"/>
  <c r="BR208"/>
  <c r="BV208"/>
  <c r="BM208"/>
  <c r="BU208"/>
  <c r="BO208"/>
  <c r="BW208"/>
  <c r="AG102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1"/>
  <c r="BA142"/>
  <c r="BA143"/>
  <c r="BA144"/>
  <c r="BA145"/>
  <c r="BA146"/>
  <c r="BA147"/>
  <c r="BA148"/>
  <c r="BA149"/>
  <c r="BA150"/>
  <c r="BA151"/>
  <c r="BA152"/>
  <c r="BA153"/>
  <c r="BA154"/>
  <c r="BA155"/>
  <c r="BA156"/>
  <c r="BA157"/>
  <c r="BA158"/>
  <c r="BA159"/>
  <c r="BA5"/>
  <c r="BA218"/>
  <c r="BA219"/>
  <c r="BA160"/>
  <c r="BA161"/>
  <c r="BA162"/>
  <c r="BA163"/>
  <c r="BA164"/>
  <c r="BA165"/>
  <c r="BA166"/>
  <c r="BA167"/>
  <c r="BA168"/>
  <c r="BA169"/>
  <c r="BA170"/>
  <c r="BA171"/>
  <c r="BA172"/>
  <c r="BA173"/>
  <c r="BA174"/>
  <c r="BA175"/>
  <c r="BA176"/>
  <c r="BA177"/>
  <c r="BA178"/>
  <c r="BA179"/>
  <c r="BA180"/>
  <c r="BA181"/>
  <c r="BA182"/>
  <c r="BA183"/>
  <c r="BA184"/>
  <c r="BA185"/>
  <c r="BA186"/>
  <c r="BA187"/>
  <c r="BA188"/>
  <c r="BA189"/>
  <c r="BA190"/>
  <c r="BA191"/>
  <c r="BA192"/>
  <c r="BA193"/>
  <c r="BA194"/>
  <c r="BA195"/>
  <c r="BA196"/>
  <c r="BA197"/>
  <c r="BA198"/>
  <c r="BA199"/>
  <c r="BA200"/>
  <c r="BA201"/>
  <c r="BA202"/>
  <c r="BA203"/>
  <c r="BA204"/>
  <c r="BA205"/>
  <c r="BA206"/>
  <c r="BA207"/>
  <c r="BA208"/>
  <c r="BA209"/>
  <c r="BA210"/>
  <c r="BA211"/>
  <c r="BA212"/>
  <c r="BA213"/>
  <c r="BA214"/>
  <c r="BA215"/>
  <c r="BA216"/>
  <c r="BA217"/>
  <c r="BA220"/>
  <c r="BL110"/>
  <c r="BN94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60"/>
  <c r="BB161"/>
  <c r="BB162"/>
  <c r="BB163"/>
  <c r="BB164"/>
  <c r="BB165"/>
  <c r="BB166"/>
  <c r="BB167"/>
  <c r="BB168"/>
  <c r="BB169"/>
  <c r="BB170"/>
  <c r="BB171"/>
  <c r="BB172"/>
  <c r="BB173"/>
  <c r="BB174"/>
  <c r="BB175"/>
  <c r="BB176"/>
  <c r="BB177"/>
  <c r="BB178"/>
  <c r="BB179"/>
  <c r="BB180"/>
  <c r="BB181"/>
  <c r="BB182"/>
  <c r="BB183"/>
  <c r="BB184"/>
  <c r="BB185"/>
  <c r="BB186"/>
  <c r="BB187"/>
  <c r="BB188"/>
  <c r="BB189"/>
  <c r="BB190"/>
  <c r="BB191"/>
  <c r="BB192"/>
  <c r="BB193"/>
  <c r="BB194"/>
  <c r="BB195"/>
  <c r="BB196"/>
  <c r="BB197"/>
  <c r="BB198"/>
  <c r="BB199"/>
  <c r="BB200"/>
  <c r="BB201"/>
  <c r="BB202"/>
  <c r="BB203"/>
  <c r="BB204"/>
  <c r="BB205"/>
  <c r="BB206"/>
  <c r="BB207"/>
  <c r="BB208"/>
  <c r="BB209"/>
  <c r="BB210"/>
  <c r="BB211"/>
  <c r="BB212"/>
  <c r="BB213"/>
  <c r="BB214"/>
  <c r="BB215"/>
  <c r="BB216"/>
  <c r="BB217"/>
  <c r="BB218"/>
  <c r="BB219"/>
  <c r="BB220"/>
  <c r="BB5"/>
  <c r="BB153"/>
  <c r="BB154"/>
  <c r="BB155"/>
  <c r="BB156"/>
  <c r="BB157"/>
  <c r="BB158"/>
  <c r="BB159"/>
  <c r="BT110"/>
  <c r="BQ95"/>
  <c r="AZ6"/>
  <c r="AZ8"/>
  <c r="AZ10"/>
  <c r="AZ12"/>
  <c r="AZ14"/>
  <c r="AZ16"/>
  <c r="AZ18"/>
  <c r="AZ20"/>
  <c r="AZ22"/>
  <c r="AZ24"/>
  <c r="AZ26"/>
  <c r="AZ28"/>
  <c r="AZ30"/>
  <c r="AZ32"/>
  <c r="AZ34"/>
  <c r="AZ36"/>
  <c r="AZ38"/>
  <c r="AZ40"/>
  <c r="AZ42"/>
  <c r="AZ44"/>
  <c r="AZ46"/>
  <c r="AZ48"/>
  <c r="AZ50"/>
  <c r="AZ52"/>
  <c r="AZ54"/>
  <c r="AZ56"/>
  <c r="AZ58"/>
  <c r="AZ60"/>
  <c r="AZ62"/>
  <c r="AZ64"/>
  <c r="AZ66"/>
  <c r="AZ68"/>
  <c r="AZ70"/>
  <c r="AZ72"/>
  <c r="AZ74"/>
  <c r="AZ76"/>
  <c r="AZ78"/>
  <c r="AZ80"/>
  <c r="AZ82"/>
  <c r="AZ84"/>
  <c r="AZ86"/>
  <c r="AZ88"/>
  <c r="AZ90"/>
  <c r="AZ92"/>
  <c r="AZ94"/>
  <c r="AZ96"/>
  <c r="AZ98"/>
  <c r="AZ100"/>
  <c r="AZ102"/>
  <c r="AZ104"/>
  <c r="AZ106"/>
  <c r="AZ108"/>
  <c r="AZ110"/>
  <c r="AZ112"/>
  <c r="AZ114"/>
  <c r="AZ116"/>
  <c r="AZ118"/>
  <c r="AZ120"/>
  <c r="AZ122"/>
  <c r="AZ124"/>
  <c r="AZ126"/>
  <c r="AZ128"/>
  <c r="AZ130"/>
  <c r="AZ132"/>
  <c r="AZ134"/>
  <c r="AZ136"/>
  <c r="AZ138"/>
  <c r="AZ140"/>
  <c r="AZ142"/>
  <c r="AZ144"/>
  <c r="AZ146"/>
  <c r="AZ148"/>
  <c r="AZ150"/>
  <c r="AZ152"/>
  <c r="AZ154"/>
  <c r="AZ156"/>
  <c r="AZ158"/>
  <c r="AZ160"/>
  <c r="AZ162"/>
  <c r="AZ164"/>
  <c r="AZ166"/>
  <c r="AZ168"/>
  <c r="AZ170"/>
  <c r="AZ172"/>
  <c r="AZ174"/>
  <c r="AZ7"/>
  <c r="AZ9"/>
  <c r="AZ11"/>
  <c r="AZ13"/>
  <c r="AZ15"/>
  <c r="AZ17"/>
  <c r="AZ19"/>
  <c r="AZ21"/>
  <c r="AZ23"/>
  <c r="AZ25"/>
  <c r="AZ27"/>
  <c r="AZ29"/>
  <c r="AZ31"/>
  <c r="AZ33"/>
  <c r="AZ35"/>
  <c r="AZ37"/>
  <c r="AZ39"/>
  <c r="AZ41"/>
  <c r="AZ43"/>
  <c r="AZ45"/>
  <c r="AZ47"/>
  <c r="AZ49"/>
  <c r="AZ51"/>
  <c r="AZ53"/>
  <c r="AZ55"/>
  <c r="AZ57"/>
  <c r="AZ59"/>
  <c r="AZ61"/>
  <c r="AZ63"/>
  <c r="AZ65"/>
  <c r="AZ67"/>
  <c r="AZ69"/>
  <c r="AZ71"/>
  <c r="AZ73"/>
  <c r="AZ75"/>
  <c r="AZ77"/>
  <c r="AZ79"/>
  <c r="AZ81"/>
  <c r="AZ83"/>
  <c r="AZ85"/>
  <c r="AZ87"/>
  <c r="AZ89"/>
  <c r="AZ91"/>
  <c r="AZ93"/>
  <c r="AZ95"/>
  <c r="AZ97"/>
  <c r="AZ99"/>
  <c r="AZ101"/>
  <c r="AZ103"/>
  <c r="AZ105"/>
  <c r="AZ107"/>
  <c r="AZ109"/>
  <c r="AZ111"/>
  <c r="AZ113"/>
  <c r="AZ115"/>
  <c r="AZ117"/>
  <c r="AZ119"/>
  <c r="AZ121"/>
  <c r="AZ123"/>
  <c r="AZ125"/>
  <c r="AZ127"/>
  <c r="AZ129"/>
  <c r="AZ131"/>
  <c r="AZ133"/>
  <c r="AZ135"/>
  <c r="AZ137"/>
  <c r="AZ139"/>
  <c r="AZ141"/>
  <c r="AZ143"/>
  <c r="AZ145"/>
  <c r="AZ147"/>
  <c r="AZ149"/>
  <c r="AZ151"/>
  <c r="AZ153"/>
  <c r="AZ155"/>
  <c r="AZ157"/>
  <c r="AZ159"/>
  <c r="AZ161"/>
  <c r="AZ163"/>
  <c r="AZ167"/>
  <c r="AZ171"/>
  <c r="AZ175"/>
  <c r="AZ177"/>
  <c r="AZ179"/>
  <c r="AZ181"/>
  <c r="AZ183"/>
  <c r="AZ185"/>
  <c r="AZ187"/>
  <c r="AZ189"/>
  <c r="AZ191"/>
  <c r="AZ193"/>
  <c r="AZ195"/>
  <c r="AZ197"/>
  <c r="AZ199"/>
  <c r="AZ201"/>
  <c r="AZ203"/>
  <c r="AZ205"/>
  <c r="AZ207"/>
  <c r="AZ209"/>
  <c r="AZ211"/>
  <c r="AZ213"/>
  <c r="AZ165"/>
  <c r="AZ169"/>
  <c r="AZ173"/>
  <c r="AZ176"/>
  <c r="AZ178"/>
  <c r="AZ180"/>
  <c r="AZ182"/>
  <c r="AZ184"/>
  <c r="AZ186"/>
  <c r="AZ188"/>
  <c r="AZ190"/>
  <c r="AZ192"/>
  <c r="AZ194"/>
  <c r="AZ196"/>
  <c r="AZ198"/>
  <c r="AZ200"/>
  <c r="AZ202"/>
  <c r="AZ204"/>
  <c r="AZ206"/>
  <c r="AZ208"/>
  <c r="AZ210"/>
  <c r="AZ212"/>
  <c r="AZ214"/>
  <c r="AZ216"/>
  <c r="AZ218"/>
  <c r="AZ220"/>
  <c r="AZ215"/>
  <c r="AZ217"/>
  <c r="AZ219"/>
  <c r="AZ5"/>
  <c r="M88" i="2"/>
  <c r="D92"/>
  <c r="M102"/>
  <c r="BY11" i="1"/>
  <c r="BZ11"/>
  <c r="BX11"/>
  <c r="BQ79"/>
  <c r="BI79"/>
  <c r="M112" i="2"/>
  <c r="BX6" i="1"/>
  <c r="BY6"/>
  <c r="BZ6"/>
  <c r="BH85"/>
  <c r="BQ47"/>
  <c r="BJ67"/>
  <c r="BO71"/>
  <c r="BX105"/>
  <c r="BY105"/>
  <c r="BZ105"/>
  <c r="X1"/>
  <c r="BH38"/>
  <c r="BZ168"/>
  <c r="BX168"/>
  <c r="BY168"/>
  <c r="BZ195"/>
  <c r="BX195"/>
  <c r="BY195"/>
  <c r="BX158"/>
  <c r="BY158"/>
  <c r="BZ158"/>
  <c r="BJ38"/>
  <c r="BT38"/>
  <c r="BP38"/>
  <c r="BL38"/>
  <c r="BX133"/>
  <c r="BY133"/>
  <c r="BZ133"/>
  <c r="BX117"/>
  <c r="BY117"/>
  <c r="BZ117"/>
  <c r="BX178"/>
  <c r="BY178"/>
  <c r="BZ178"/>
  <c r="BX138"/>
  <c r="BY138"/>
  <c r="BZ138"/>
  <c r="BX182"/>
  <c r="BY182"/>
  <c r="BZ182"/>
  <c r="BZ176"/>
  <c r="BX176"/>
  <c r="BY176"/>
  <c r="BZ150"/>
  <c r="BX150"/>
  <c r="BY150"/>
  <c r="BZ78"/>
  <c r="BX78"/>
  <c r="BY78"/>
  <c r="BX5"/>
  <c r="BY5"/>
  <c r="BZ5"/>
  <c r="BX14"/>
  <c r="BZ14"/>
  <c r="BY14"/>
  <c r="BX107"/>
  <c r="BZ107"/>
  <c r="BY107"/>
  <c r="BX166"/>
  <c r="BZ166"/>
  <c r="BY166"/>
  <c r="BY31"/>
  <c r="BX31"/>
  <c r="BZ31"/>
  <c r="BY189"/>
  <c r="BZ189"/>
  <c r="BX189"/>
  <c r="BY132"/>
  <c r="BX132"/>
  <c r="BZ132"/>
  <c r="BL85"/>
  <c r="BX82"/>
  <c r="BZ82"/>
  <c r="BY82"/>
  <c r="BY128"/>
  <c r="BX128"/>
  <c r="BZ128"/>
  <c r="BM35"/>
  <c r="BX36"/>
  <c r="BZ36"/>
  <c r="BY36"/>
  <c r="BY61"/>
  <c r="BZ61"/>
  <c r="BX61"/>
  <c r="BO63"/>
  <c r="BX60"/>
  <c r="BZ60"/>
  <c r="BY60"/>
  <c r="AG199"/>
  <c r="BX76"/>
  <c r="BZ76"/>
  <c r="BY76"/>
  <c r="BX160"/>
  <c r="BZ160"/>
  <c r="BY160"/>
  <c r="BY171"/>
  <c r="BX171"/>
  <c r="BZ171"/>
  <c r="BX148"/>
  <c r="BZ148"/>
  <c r="BY148"/>
  <c r="BX94"/>
  <c r="BZ94"/>
  <c r="BY94"/>
  <c r="BX131"/>
  <c r="BZ131"/>
  <c r="BY131"/>
  <c r="BY33"/>
  <c r="BX33"/>
  <c r="BZ33"/>
  <c r="BY47"/>
  <c r="BX47"/>
  <c r="BZ47"/>
  <c r="BY81"/>
  <c r="BZ81"/>
  <c r="BX81"/>
  <c r="BX197"/>
  <c r="BZ197"/>
  <c r="BY197"/>
  <c r="BX80"/>
  <c r="BZ80"/>
  <c r="BY80"/>
  <c r="BY198"/>
  <c r="BX198"/>
  <c r="BZ198"/>
  <c r="BY161"/>
  <c r="BZ161"/>
  <c r="BX161"/>
  <c r="BX162"/>
  <c r="BZ162"/>
  <c r="BY162"/>
  <c r="BX127"/>
  <c r="BZ127"/>
  <c r="BY127"/>
  <c r="BY183"/>
  <c r="BX183"/>
  <c r="BZ183"/>
  <c r="BX30"/>
  <c r="BZ30"/>
  <c r="BY30"/>
  <c r="BX98"/>
  <c r="BZ98"/>
  <c r="BY98"/>
  <c r="BO107"/>
  <c r="BY99"/>
  <c r="BX99"/>
  <c r="BZ99"/>
  <c r="BY217"/>
  <c r="BX217"/>
  <c r="BZ217"/>
  <c r="BX113"/>
  <c r="BZ113"/>
  <c r="BY113"/>
  <c r="BY185"/>
  <c r="BZ185"/>
  <c r="BX185"/>
  <c r="BY134"/>
  <c r="BX134"/>
  <c r="BZ134"/>
  <c r="BY101"/>
  <c r="BZ101"/>
  <c r="BX101"/>
  <c r="BY116"/>
  <c r="BX116"/>
  <c r="BZ116"/>
  <c r="BY190"/>
  <c r="BX190"/>
  <c r="BZ190"/>
  <c r="BY159"/>
  <c r="BX159"/>
  <c r="BZ159"/>
  <c r="BY216"/>
  <c r="BX216"/>
  <c r="BZ216"/>
  <c r="BY25"/>
  <c r="BX25"/>
  <c r="BZ25"/>
  <c r="BI11"/>
  <c r="BY13"/>
  <c r="BX13"/>
  <c r="BZ13"/>
  <c r="BX26"/>
  <c r="BZ26"/>
  <c r="BY26"/>
  <c r="BY57"/>
  <c r="BZ57"/>
  <c r="BX57"/>
  <c r="BY53"/>
  <c r="BZ53"/>
  <c r="BX53"/>
  <c r="BY136"/>
  <c r="BX136"/>
  <c r="BZ136"/>
  <c r="BX137"/>
  <c r="BZ137"/>
  <c r="BY137"/>
  <c r="BY51"/>
  <c r="BX51"/>
  <c r="BZ51"/>
  <c r="BX84"/>
  <c r="BZ84"/>
  <c r="BY84"/>
  <c r="BY89"/>
  <c r="BZ89"/>
  <c r="BX89"/>
  <c r="BX140"/>
  <c r="BZ140"/>
  <c r="BY140"/>
  <c r="BX54"/>
  <c r="BZ54"/>
  <c r="BY54"/>
  <c r="BX201"/>
  <c r="BY201"/>
  <c r="BZ201"/>
  <c r="BX180"/>
  <c r="BZ180"/>
  <c r="BY180"/>
  <c r="BY177"/>
  <c r="BZ177"/>
  <c r="BX177"/>
  <c r="BY167"/>
  <c r="BX167"/>
  <c r="BZ167"/>
  <c r="BX92"/>
  <c r="BZ92"/>
  <c r="BY92"/>
  <c r="BY124"/>
  <c r="BX124"/>
  <c r="BZ124"/>
  <c r="BY126"/>
  <c r="BX126"/>
  <c r="BZ126"/>
  <c r="BX164"/>
  <c r="BZ164"/>
  <c r="BY164"/>
  <c r="BY79"/>
  <c r="BX79"/>
  <c r="BZ79"/>
  <c r="BY83"/>
  <c r="BX83"/>
  <c r="BZ83"/>
  <c r="BX70"/>
  <c r="BZ70"/>
  <c r="BY70"/>
  <c r="BY141"/>
  <c r="BZ141"/>
  <c r="BX141"/>
  <c r="BY59"/>
  <c r="BX59"/>
  <c r="BZ59"/>
  <c r="BY65"/>
  <c r="BZ65"/>
  <c r="BX65"/>
  <c r="BX62"/>
  <c r="BZ62"/>
  <c r="BY62"/>
  <c r="BY114"/>
  <c r="BX114"/>
  <c r="BZ114"/>
  <c r="BY71"/>
  <c r="BX71"/>
  <c r="BZ71"/>
  <c r="BY151"/>
  <c r="BX151"/>
  <c r="BZ151"/>
  <c r="BY120"/>
  <c r="BX120"/>
  <c r="BZ120"/>
  <c r="BX46"/>
  <c r="BZ46"/>
  <c r="BY46"/>
  <c r="BX40"/>
  <c r="BZ40"/>
  <c r="BY40"/>
  <c r="BY110"/>
  <c r="BX110"/>
  <c r="BZ110"/>
  <c r="BY45"/>
  <c r="BZ45"/>
  <c r="BX45"/>
  <c r="BY17"/>
  <c r="BX17"/>
  <c r="BZ17"/>
  <c r="BX28"/>
  <c r="BZ28"/>
  <c r="BY28"/>
  <c r="BY7"/>
  <c r="BX7"/>
  <c r="BZ7"/>
  <c r="BX10"/>
  <c r="BZ10"/>
  <c r="BY10"/>
  <c r="BY9"/>
  <c r="BX9"/>
  <c r="BZ9"/>
  <c r="BX8"/>
  <c r="BZ8"/>
  <c r="BY8"/>
  <c r="BX184"/>
  <c r="BZ184"/>
  <c r="BY184"/>
  <c r="BX48"/>
  <c r="BZ48"/>
  <c r="BY48"/>
  <c r="BY41"/>
  <c r="BZ41"/>
  <c r="BX41"/>
  <c r="BX18"/>
  <c r="BZ18"/>
  <c r="BY18"/>
  <c r="BX129"/>
  <c r="BZ129"/>
  <c r="BY129"/>
  <c r="AG194"/>
  <c r="BY163"/>
  <c r="BX163"/>
  <c r="BZ163"/>
  <c r="BY130"/>
  <c r="BX130"/>
  <c r="BZ130"/>
  <c r="BY220"/>
  <c r="BX220"/>
  <c r="BZ220"/>
  <c r="BY155"/>
  <c r="BX155"/>
  <c r="BZ155"/>
  <c r="BY97"/>
  <c r="BZ97"/>
  <c r="BX97"/>
  <c r="BX102"/>
  <c r="BZ102"/>
  <c r="BY102"/>
  <c r="BY69"/>
  <c r="BZ69"/>
  <c r="BX69"/>
  <c r="BX66"/>
  <c r="BZ66"/>
  <c r="BY66"/>
  <c r="BY212"/>
  <c r="BX212"/>
  <c r="BZ212"/>
  <c r="BX68"/>
  <c r="BZ68"/>
  <c r="BY68"/>
  <c r="BY192"/>
  <c r="BX192"/>
  <c r="BZ192"/>
  <c r="BZ205"/>
  <c r="BY205"/>
  <c r="BX205"/>
  <c r="BX142"/>
  <c r="BZ142"/>
  <c r="BY142"/>
  <c r="BY106"/>
  <c r="BX106"/>
  <c r="BZ106"/>
  <c r="BU12"/>
  <c r="BX12"/>
  <c r="BZ12"/>
  <c r="BY12"/>
  <c r="BY37"/>
  <c r="BZ37"/>
  <c r="BX37"/>
  <c r="BX193"/>
  <c r="BZ193"/>
  <c r="BY193"/>
  <c r="BK193"/>
  <c r="BO193"/>
  <c r="BS193"/>
  <c r="BW193"/>
  <c r="BN193"/>
  <c r="BV193"/>
  <c r="BP193"/>
  <c r="BI193"/>
  <c r="BM193"/>
  <c r="BQ193"/>
  <c r="BU193"/>
  <c r="BJ193"/>
  <c r="BR193"/>
  <c r="BL193"/>
  <c r="BT193"/>
  <c r="BX109"/>
  <c r="BZ109"/>
  <c r="BY109"/>
  <c r="BY19"/>
  <c r="BX19"/>
  <c r="BZ19"/>
  <c r="BX119"/>
  <c r="BZ119"/>
  <c r="BY119"/>
  <c r="BY95"/>
  <c r="BX95"/>
  <c r="BZ95"/>
  <c r="BX156"/>
  <c r="BZ156"/>
  <c r="BY156"/>
  <c r="BY91"/>
  <c r="BX91"/>
  <c r="BZ91"/>
  <c r="BZ203"/>
  <c r="BY203"/>
  <c r="BX203"/>
  <c r="BY143"/>
  <c r="BX143"/>
  <c r="BZ143"/>
  <c r="BY179"/>
  <c r="BX179"/>
  <c r="BZ179"/>
  <c r="BX74"/>
  <c r="BZ74"/>
  <c r="BY74"/>
  <c r="BY15"/>
  <c r="BX15"/>
  <c r="BZ15"/>
  <c r="BX58"/>
  <c r="BZ58"/>
  <c r="BY58"/>
  <c r="BX86"/>
  <c r="BZ86"/>
  <c r="BY86"/>
  <c r="BY112"/>
  <c r="BX112"/>
  <c r="BZ112"/>
  <c r="BX96"/>
  <c r="AB92" s="1"/>
  <c r="BZ96"/>
  <c r="BY96"/>
  <c r="BY157"/>
  <c r="BZ157"/>
  <c r="BX157"/>
  <c r="BY118"/>
  <c r="BX118"/>
  <c r="BZ118"/>
  <c r="BY103"/>
  <c r="BX103"/>
  <c r="BZ103"/>
  <c r="BX22"/>
  <c r="BZ22"/>
  <c r="BY22"/>
  <c r="BX44"/>
  <c r="BZ44"/>
  <c r="BY44"/>
  <c r="BH44"/>
  <c r="BX42"/>
  <c r="BZ42"/>
  <c r="BY42"/>
  <c r="BY63"/>
  <c r="BX63"/>
  <c r="BZ63"/>
  <c r="BX123"/>
  <c r="BZ123"/>
  <c r="BY123"/>
  <c r="BY165"/>
  <c r="BZ165"/>
  <c r="BX165"/>
  <c r="BY145"/>
  <c r="BZ145"/>
  <c r="BX145"/>
  <c r="BQ56"/>
  <c r="BX56"/>
  <c r="BZ56"/>
  <c r="BY56"/>
  <c r="BY219"/>
  <c r="BX219"/>
  <c r="BZ219"/>
  <c r="BY218"/>
  <c r="BX218"/>
  <c r="BZ218"/>
  <c r="BY85"/>
  <c r="BZ85"/>
  <c r="BX85"/>
  <c r="BX50"/>
  <c r="BZ50"/>
  <c r="BY50"/>
  <c r="BX115"/>
  <c r="BZ115"/>
  <c r="BY115"/>
  <c r="BY187"/>
  <c r="BX187"/>
  <c r="BZ187"/>
  <c r="BJ29"/>
  <c r="BY21"/>
  <c r="BX21"/>
  <c r="BZ21"/>
  <c r="BY211"/>
  <c r="BX211"/>
  <c r="BZ211"/>
  <c r="BY153"/>
  <c r="BZ153"/>
  <c r="BX153"/>
  <c r="BY75"/>
  <c r="BX75"/>
  <c r="BZ75"/>
  <c r="BX154"/>
  <c r="BZ154"/>
  <c r="AD158" s="1"/>
  <c r="BY154"/>
  <c r="BX38"/>
  <c r="BZ38"/>
  <c r="BY38"/>
  <c r="BX144"/>
  <c r="BZ144"/>
  <c r="BY144"/>
  <c r="BY214"/>
  <c r="BX214"/>
  <c r="BZ214"/>
  <c r="BX125"/>
  <c r="BZ125"/>
  <c r="BY125"/>
  <c r="BY215"/>
  <c r="BX215"/>
  <c r="BZ215"/>
  <c r="BY200"/>
  <c r="BX200"/>
  <c r="BZ200"/>
  <c r="BX174"/>
  <c r="BZ174"/>
  <c r="BY174"/>
  <c r="BX100"/>
  <c r="BZ100"/>
  <c r="BY100"/>
  <c r="BX72"/>
  <c r="BZ72"/>
  <c r="BY72"/>
  <c r="BZ209"/>
  <c r="BY209"/>
  <c r="BX209"/>
  <c r="BX121"/>
  <c r="BZ121"/>
  <c r="BY121"/>
  <c r="BX172"/>
  <c r="BZ172"/>
  <c r="BY172"/>
  <c r="BY122"/>
  <c r="BX122"/>
  <c r="BZ122"/>
  <c r="BX204"/>
  <c r="BZ204"/>
  <c r="BY204"/>
  <c r="BX16"/>
  <c r="BZ16"/>
  <c r="BY16"/>
  <c r="BX135"/>
  <c r="BZ135"/>
  <c r="BY135"/>
  <c r="BY49"/>
  <c r="BZ49"/>
  <c r="BX49"/>
  <c r="BY73"/>
  <c r="BZ73"/>
  <c r="BX73"/>
  <c r="BX191"/>
  <c r="BZ191"/>
  <c r="BY191"/>
  <c r="BY149"/>
  <c r="BZ149"/>
  <c r="BX149"/>
  <c r="BX210"/>
  <c r="BZ210"/>
  <c r="BY210"/>
  <c r="BY77"/>
  <c r="BZ77"/>
  <c r="BX77"/>
  <c r="BX199"/>
  <c r="BZ199"/>
  <c r="BY199"/>
  <c r="BY87"/>
  <c r="BX87"/>
  <c r="BZ87"/>
  <c r="BY202"/>
  <c r="BX202"/>
  <c r="BZ202"/>
  <c r="AD202" s="1"/>
  <c r="BY23"/>
  <c r="BX23"/>
  <c r="BZ23"/>
  <c r="BY173"/>
  <c r="BZ173"/>
  <c r="BX173"/>
  <c r="BY67"/>
  <c r="BX67"/>
  <c r="BZ67"/>
  <c r="BX188"/>
  <c r="BZ188"/>
  <c r="BY188"/>
  <c r="BY35"/>
  <c r="BX35"/>
  <c r="BZ35"/>
  <c r="BY147"/>
  <c r="BX147"/>
  <c r="BZ147"/>
  <c r="BY27"/>
  <c r="BX27"/>
  <c r="BZ27"/>
  <c r="BY196"/>
  <c r="BX196"/>
  <c r="BZ196"/>
  <c r="BX32"/>
  <c r="BZ32"/>
  <c r="BY32"/>
  <c r="BY93"/>
  <c r="BZ93"/>
  <c r="BX93"/>
  <c r="BY39"/>
  <c r="BX39"/>
  <c r="BZ39"/>
  <c r="BY55"/>
  <c r="BX55"/>
  <c r="BZ55"/>
  <c r="BY29"/>
  <c r="BX29"/>
  <c r="BZ29"/>
  <c r="BX20"/>
  <c r="BZ20"/>
  <c r="BY20"/>
  <c r="BY139"/>
  <c r="BX139"/>
  <c r="BZ139"/>
  <c r="BI51"/>
  <c r="BX52"/>
  <c r="BZ52"/>
  <c r="BY52"/>
  <c r="BX24"/>
  <c r="BZ24"/>
  <c r="BY24"/>
  <c r="BX34"/>
  <c r="BZ34"/>
  <c r="BY34"/>
  <c r="BX146"/>
  <c r="BZ146"/>
  <c r="BY146"/>
  <c r="BY169"/>
  <c r="BZ169"/>
  <c r="BX169"/>
  <c r="BX152"/>
  <c r="BZ152"/>
  <c r="BY152"/>
  <c r="BY108"/>
  <c r="BX108"/>
  <c r="BZ108"/>
  <c r="BY194"/>
  <c r="BX194"/>
  <c r="BZ194"/>
  <c r="BX90"/>
  <c r="BZ90"/>
  <c r="BY90"/>
  <c r="BY175"/>
  <c r="BX175"/>
  <c r="BZ175"/>
  <c r="BX111"/>
  <c r="BZ111"/>
  <c r="BY111"/>
  <c r="BX64"/>
  <c r="BZ64"/>
  <c r="BY64"/>
  <c r="BX104"/>
  <c r="BY104"/>
  <c r="BZ104"/>
  <c r="BY181"/>
  <c r="BZ181"/>
  <c r="BX181"/>
  <c r="BX88"/>
  <c r="BZ88"/>
  <c r="BY88"/>
  <c r="BY43"/>
  <c r="BX43"/>
  <c r="BZ43"/>
  <c r="BX170"/>
  <c r="BZ170"/>
  <c r="BY170"/>
  <c r="BY213"/>
  <c r="BX213"/>
  <c r="BZ213"/>
  <c r="BX186"/>
  <c r="BZ186"/>
  <c r="AD117" s="1"/>
  <c r="BY186"/>
  <c r="BU51"/>
  <c r="BQ51"/>
  <c r="BM51"/>
  <c r="BJ25"/>
  <c r="BK192"/>
  <c r="BO192"/>
  <c r="BS192"/>
  <c r="BW192"/>
  <c r="BL192"/>
  <c r="BP192"/>
  <c r="BT192"/>
  <c r="BI192"/>
  <c r="BM192"/>
  <c r="BQ192"/>
  <c r="BU192"/>
  <c r="BJ192"/>
  <c r="BN192"/>
  <c r="BR192"/>
  <c r="BV192"/>
  <c r="BI187"/>
  <c r="BM187"/>
  <c r="BN187"/>
  <c r="BR187"/>
  <c r="BV187"/>
  <c r="BO187"/>
  <c r="BS187"/>
  <c r="BW187"/>
  <c r="BK187"/>
  <c r="BJ187"/>
  <c r="BP187"/>
  <c r="BT187"/>
  <c r="BL187"/>
  <c r="BQ187"/>
  <c r="BU187"/>
  <c r="BU81"/>
  <c r="BQ81"/>
  <c r="BM81"/>
  <c r="BI81"/>
  <c r="BH66"/>
  <c r="BV25"/>
  <c r="BT25"/>
  <c r="BU25"/>
  <c r="BV39"/>
  <c r="BT39"/>
  <c r="BU39"/>
  <c r="BV9"/>
  <c r="BT9"/>
  <c r="BU9"/>
  <c r="BT62"/>
  <c r="BU35"/>
  <c r="BH51"/>
  <c r="BJ24"/>
  <c r="BN105"/>
  <c r="BT85"/>
  <c r="AG60"/>
  <c r="BT51"/>
  <c r="BR51"/>
  <c r="BP51"/>
  <c r="BN51"/>
  <c r="BL51"/>
  <c r="BJ51"/>
  <c r="BH125"/>
  <c r="BJ156"/>
  <c r="BO136"/>
  <c r="BL91"/>
  <c r="BN101"/>
  <c r="BI149"/>
  <c r="BI103"/>
  <c r="BP75"/>
  <c r="BT126"/>
  <c r="BI107"/>
  <c r="BU98"/>
  <c r="BL139"/>
  <c r="BH137"/>
  <c r="BN108"/>
  <c r="BU111"/>
  <c r="BL45"/>
  <c r="BN141"/>
  <c r="BJ93"/>
  <c r="BQ128"/>
  <c r="BI47"/>
  <c r="BH61"/>
  <c r="BP23"/>
  <c r="BL119"/>
  <c r="BI68"/>
  <c r="BU90"/>
  <c r="BJ129"/>
  <c r="BI60"/>
  <c r="BI71"/>
  <c r="BK49"/>
  <c r="BI70"/>
  <c r="BH37"/>
  <c r="BM48"/>
  <c r="BN32"/>
  <c r="BN25"/>
  <c r="BL19"/>
  <c r="BM12"/>
  <c r="BT37"/>
  <c r="BL37"/>
  <c r="BU149"/>
  <c r="BS149"/>
  <c r="BQ149"/>
  <c r="BO149"/>
  <c r="BM149"/>
  <c r="BK149"/>
  <c r="BT139"/>
  <c r="BP137"/>
  <c r="BP125"/>
  <c r="BU107"/>
  <c r="BQ107"/>
  <c r="BM107"/>
  <c r="BR93"/>
  <c r="BH75"/>
  <c r="BU71"/>
  <c r="BQ71"/>
  <c r="BM71"/>
  <c r="BT45"/>
  <c r="BP37"/>
  <c r="BR25"/>
  <c r="BI136"/>
  <c r="BM136"/>
  <c r="BQ136"/>
  <c r="BU136"/>
  <c r="BH91"/>
  <c r="BP91"/>
  <c r="BH71"/>
  <c r="BJ71"/>
  <c r="BL71"/>
  <c r="BN71"/>
  <c r="BP71"/>
  <c r="BR71"/>
  <c r="BT71"/>
  <c r="BH101"/>
  <c r="BL101"/>
  <c r="BP101"/>
  <c r="BT101"/>
  <c r="BM103"/>
  <c r="BU103"/>
  <c r="BJ134"/>
  <c r="BR134"/>
  <c r="BJ37"/>
  <c r="BN37"/>
  <c r="BR37"/>
  <c r="BH107"/>
  <c r="BJ107"/>
  <c r="BL107"/>
  <c r="BN107"/>
  <c r="BP107"/>
  <c r="BR107"/>
  <c r="BT107"/>
  <c r="BJ139"/>
  <c r="BN139"/>
  <c r="BR139"/>
  <c r="BJ137"/>
  <c r="BN137"/>
  <c r="BR137"/>
  <c r="BH108"/>
  <c r="BL108"/>
  <c r="BP108"/>
  <c r="BT108"/>
  <c r="BM140"/>
  <c r="BU140"/>
  <c r="BH93"/>
  <c r="BL93"/>
  <c r="BP93"/>
  <c r="BT93"/>
  <c r="BL102"/>
  <c r="BT102"/>
  <c r="BL23"/>
  <c r="BT23"/>
  <c r="BI12"/>
  <c r="BQ12"/>
  <c r="BH143"/>
  <c r="BJ143"/>
  <c r="BL143"/>
  <c r="BN143"/>
  <c r="BP143"/>
  <c r="BR129"/>
  <c r="BN129"/>
  <c r="BU68"/>
  <c r="BS68"/>
  <c r="BQ68"/>
  <c r="BO68"/>
  <c r="BM68"/>
  <c r="BK68"/>
  <c r="BK63"/>
  <c r="BS63"/>
  <c r="BL178"/>
  <c r="BJ178"/>
  <c r="BN178"/>
  <c r="BR178"/>
  <c r="BV178"/>
  <c r="BM178"/>
  <c r="BU178"/>
  <c r="BO178"/>
  <c r="BW178"/>
  <c r="BP178"/>
  <c r="BT178"/>
  <c r="BI178"/>
  <c r="BQ178"/>
  <c r="BK178"/>
  <c r="BS178"/>
  <c r="BN219"/>
  <c r="BI219"/>
  <c r="BK219"/>
  <c r="BM219"/>
  <c r="BO219"/>
  <c r="BQ219"/>
  <c r="BS219"/>
  <c r="BU219"/>
  <c r="BW219"/>
  <c r="BJ219"/>
  <c r="BL219"/>
  <c r="BP219"/>
  <c r="BR219"/>
  <c r="BT219"/>
  <c r="BV219"/>
  <c r="BJ218"/>
  <c r="BL218"/>
  <c r="BN218"/>
  <c r="BP218"/>
  <c r="BR218"/>
  <c r="BT218"/>
  <c r="BV218"/>
  <c r="BI218"/>
  <c r="BK218"/>
  <c r="BM218"/>
  <c r="BO218"/>
  <c r="BQ218"/>
  <c r="BS218"/>
  <c r="BU218"/>
  <c r="BW218"/>
  <c r="BI211"/>
  <c r="BK211"/>
  <c r="BM211"/>
  <c r="BO211"/>
  <c r="BQ211"/>
  <c r="BS211"/>
  <c r="BU211"/>
  <c r="BW211"/>
  <c r="BL211"/>
  <c r="BP211"/>
  <c r="BT211"/>
  <c r="BJ211"/>
  <c r="BN211"/>
  <c r="BR211"/>
  <c r="BV211"/>
  <c r="BJ214"/>
  <c r="BL214"/>
  <c r="BN214"/>
  <c r="BP214"/>
  <c r="BR214"/>
  <c r="BT214"/>
  <c r="BV214"/>
  <c r="BK214"/>
  <c r="BO214"/>
  <c r="BS214"/>
  <c r="BW214"/>
  <c r="BI214"/>
  <c r="BM214"/>
  <c r="BQ214"/>
  <c r="BU214"/>
  <c r="BI215"/>
  <c r="BK215"/>
  <c r="BM215"/>
  <c r="BL215"/>
  <c r="BO215"/>
  <c r="BQ215"/>
  <c r="BS215"/>
  <c r="BU215"/>
  <c r="BW215"/>
  <c r="BJ215"/>
  <c r="BN215"/>
  <c r="BP215"/>
  <c r="BR215"/>
  <c r="BT215"/>
  <c r="BV215"/>
  <c r="BI209"/>
  <c r="BK209"/>
  <c r="BM209"/>
  <c r="BO209"/>
  <c r="BQ209"/>
  <c r="BS209"/>
  <c r="BU209"/>
  <c r="BW209"/>
  <c r="BJ209"/>
  <c r="BN209"/>
  <c r="BR209"/>
  <c r="BV209"/>
  <c r="BL209"/>
  <c r="BP209"/>
  <c r="BT209"/>
  <c r="BI204"/>
  <c r="BJ204"/>
  <c r="BL204"/>
  <c r="BN204"/>
  <c r="BP204"/>
  <c r="BR204"/>
  <c r="BT204"/>
  <c r="BV204"/>
  <c r="BM204"/>
  <c r="BQ204"/>
  <c r="BU204"/>
  <c r="BK204"/>
  <c r="BO204"/>
  <c r="BS204"/>
  <c r="BW204"/>
  <c r="BJ210"/>
  <c r="BL210"/>
  <c r="BN210"/>
  <c r="BP210"/>
  <c r="BR210"/>
  <c r="BT210"/>
  <c r="BV210"/>
  <c r="BK210"/>
  <c r="BO210"/>
  <c r="BS210"/>
  <c r="BW210"/>
  <c r="BI210"/>
  <c r="BM210"/>
  <c r="BQ210"/>
  <c r="BU210"/>
  <c r="BJ220"/>
  <c r="BL220"/>
  <c r="BN220"/>
  <c r="BP220"/>
  <c r="BR220"/>
  <c r="BT220"/>
  <c r="BV220"/>
  <c r="BI220"/>
  <c r="BK220"/>
  <c r="BM220"/>
  <c r="BO220"/>
  <c r="BQ220"/>
  <c r="BS220"/>
  <c r="BU220"/>
  <c r="BW220"/>
  <c r="BJ212"/>
  <c r="BL212"/>
  <c r="BN212"/>
  <c r="BP212"/>
  <c r="BR212"/>
  <c r="BT212"/>
  <c r="BV212"/>
  <c r="BS212"/>
  <c r="BI212"/>
  <c r="BM212"/>
  <c r="BQ212"/>
  <c r="BU212"/>
  <c r="BK212"/>
  <c r="BO212"/>
  <c r="BW212"/>
  <c r="BI213"/>
  <c r="BK213"/>
  <c r="BM213"/>
  <c r="BO213"/>
  <c r="BQ213"/>
  <c r="BS213"/>
  <c r="BU213"/>
  <c r="BW213"/>
  <c r="BJ213"/>
  <c r="BN213"/>
  <c r="BR213"/>
  <c r="BV213"/>
  <c r="BL213"/>
  <c r="BP213"/>
  <c r="BT213"/>
  <c r="BI217"/>
  <c r="BK217"/>
  <c r="BM217"/>
  <c r="BO217"/>
  <c r="BQ217"/>
  <c r="BS217"/>
  <c r="BU217"/>
  <c r="BW217"/>
  <c r="BJ217"/>
  <c r="BL217"/>
  <c r="BN217"/>
  <c r="BP217"/>
  <c r="BR217"/>
  <c r="BT217"/>
  <c r="BV217"/>
  <c r="BJ216"/>
  <c r="BL216"/>
  <c r="BN216"/>
  <c r="BP216"/>
  <c r="BR216"/>
  <c r="BT216"/>
  <c r="BV216"/>
  <c r="BI216"/>
  <c r="BK216"/>
  <c r="BM216"/>
  <c r="BO216"/>
  <c r="BQ216"/>
  <c r="BS216"/>
  <c r="BU216"/>
  <c r="BW216"/>
  <c r="BJ13"/>
  <c r="BI205"/>
  <c r="BK205"/>
  <c r="BM205"/>
  <c r="BO205"/>
  <c r="BQ205"/>
  <c r="BS205"/>
  <c r="BU205"/>
  <c r="BW205"/>
  <c r="BJ205"/>
  <c r="BN205"/>
  <c r="BR205"/>
  <c r="BV205"/>
  <c r="BL205"/>
  <c r="BP205"/>
  <c r="BT205"/>
  <c r="BL203"/>
  <c r="BR203"/>
  <c r="BV203"/>
  <c r="BI203"/>
  <c r="BK203"/>
  <c r="BM203"/>
  <c r="BO203"/>
  <c r="BQ203"/>
  <c r="BS203"/>
  <c r="BU203"/>
  <c r="BW203"/>
  <c r="BJ203"/>
  <c r="BN203"/>
  <c r="BP203"/>
  <c r="BT203"/>
  <c r="BJ186"/>
  <c r="BL186"/>
  <c r="BN186"/>
  <c r="BP186"/>
  <c r="BR186"/>
  <c r="BT186"/>
  <c r="BV186"/>
  <c r="BI186"/>
  <c r="BM186"/>
  <c r="BQ186"/>
  <c r="BU186"/>
  <c r="BK186"/>
  <c r="BO186"/>
  <c r="BS186"/>
  <c r="BW186"/>
  <c r="BI200"/>
  <c r="BK200"/>
  <c r="BM200"/>
  <c r="BO200"/>
  <c r="BQ200"/>
  <c r="BS200"/>
  <c r="BU200"/>
  <c r="BW200"/>
  <c r="BJ200"/>
  <c r="BL200"/>
  <c r="BN200"/>
  <c r="BP200"/>
  <c r="BR200"/>
  <c r="BT200"/>
  <c r="BV200"/>
  <c r="BJ191"/>
  <c r="BL191"/>
  <c r="BN191"/>
  <c r="BP191"/>
  <c r="BR191"/>
  <c r="BT191"/>
  <c r="BV191"/>
  <c r="BI191"/>
  <c r="BK191"/>
  <c r="BM191"/>
  <c r="BO191"/>
  <c r="BQ191"/>
  <c r="BS191"/>
  <c r="BU191"/>
  <c r="BW191"/>
  <c r="BJ199"/>
  <c r="BL199"/>
  <c r="BN199"/>
  <c r="BP199"/>
  <c r="BR199"/>
  <c r="BT199"/>
  <c r="BV199"/>
  <c r="BI199"/>
  <c r="BK199"/>
  <c r="BM199"/>
  <c r="BO199"/>
  <c r="BQ199"/>
  <c r="BS199"/>
  <c r="BU199"/>
  <c r="BW199"/>
  <c r="BI202"/>
  <c r="BM202"/>
  <c r="BQ202"/>
  <c r="BW202"/>
  <c r="BJ202"/>
  <c r="BL202"/>
  <c r="BN202"/>
  <c r="BP202"/>
  <c r="BR202"/>
  <c r="BT202"/>
  <c r="BV202"/>
  <c r="BK202"/>
  <c r="BO202"/>
  <c r="BS202"/>
  <c r="BU202"/>
  <c r="BJ196"/>
  <c r="BL196"/>
  <c r="BN196"/>
  <c r="BP196"/>
  <c r="BR196"/>
  <c r="BT196"/>
  <c r="BI196"/>
  <c r="BM196"/>
  <c r="BQ196"/>
  <c r="BU196"/>
  <c r="BW196"/>
  <c r="BK196"/>
  <c r="BO196"/>
  <c r="BS196"/>
  <c r="BV196"/>
  <c r="BJ189"/>
  <c r="BL189"/>
  <c r="BN189"/>
  <c r="BP189"/>
  <c r="BR189"/>
  <c r="BT189"/>
  <c r="BV189"/>
  <c r="BI189"/>
  <c r="BK189"/>
  <c r="BM189"/>
  <c r="BO189"/>
  <c r="BQ189"/>
  <c r="BS189"/>
  <c r="BU189"/>
  <c r="BW189"/>
  <c r="BI181"/>
  <c r="BK181"/>
  <c r="BM181"/>
  <c r="BO181"/>
  <c r="BQ181"/>
  <c r="BS181"/>
  <c r="BU181"/>
  <c r="BW181"/>
  <c r="BL181"/>
  <c r="BP181"/>
  <c r="BT181"/>
  <c r="BJ181"/>
  <c r="BN181"/>
  <c r="BR181"/>
  <c r="BV181"/>
  <c r="BJ180"/>
  <c r="BL180"/>
  <c r="BN180"/>
  <c r="BP180"/>
  <c r="BR180"/>
  <c r="BT180"/>
  <c r="BV180"/>
  <c r="BK180"/>
  <c r="BO180"/>
  <c r="BS180"/>
  <c r="BW180"/>
  <c r="BI180"/>
  <c r="BM180"/>
  <c r="BQ180"/>
  <c r="BU180"/>
  <c r="BJ182"/>
  <c r="BL182"/>
  <c r="BN182"/>
  <c r="BP182"/>
  <c r="BR182"/>
  <c r="BT182"/>
  <c r="BV182"/>
  <c r="BI182"/>
  <c r="BM182"/>
  <c r="BQ182"/>
  <c r="BU182"/>
  <c r="BK182"/>
  <c r="BO182"/>
  <c r="BS182"/>
  <c r="BW182"/>
  <c r="BI185"/>
  <c r="BK185"/>
  <c r="BM185"/>
  <c r="BO185"/>
  <c r="BQ185"/>
  <c r="BS185"/>
  <c r="BU185"/>
  <c r="BW185"/>
  <c r="BL185"/>
  <c r="BP185"/>
  <c r="BT185"/>
  <c r="BJ185"/>
  <c r="BN185"/>
  <c r="BR185"/>
  <c r="BV185"/>
  <c r="BJ197"/>
  <c r="BL197"/>
  <c r="BN197"/>
  <c r="BP197"/>
  <c r="BR197"/>
  <c r="BT197"/>
  <c r="BV197"/>
  <c r="BI197"/>
  <c r="BK197"/>
  <c r="BM197"/>
  <c r="BO197"/>
  <c r="BQ197"/>
  <c r="BS197"/>
  <c r="BU197"/>
  <c r="BW197"/>
  <c r="BI198"/>
  <c r="BK198"/>
  <c r="BM198"/>
  <c r="BO198"/>
  <c r="BQ198"/>
  <c r="BS198"/>
  <c r="BU198"/>
  <c r="BW198"/>
  <c r="BJ198"/>
  <c r="BL198"/>
  <c r="BN198"/>
  <c r="BP198"/>
  <c r="BR198"/>
  <c r="BT198"/>
  <c r="BV198"/>
  <c r="BI188"/>
  <c r="BK188"/>
  <c r="BM188"/>
  <c r="BO188"/>
  <c r="BQ188"/>
  <c r="BS188"/>
  <c r="BU188"/>
  <c r="BW188"/>
  <c r="BJ188"/>
  <c r="BL188"/>
  <c r="BN188"/>
  <c r="BP188"/>
  <c r="BR188"/>
  <c r="BT188"/>
  <c r="BV188"/>
  <c r="BI183"/>
  <c r="BK183"/>
  <c r="BM183"/>
  <c r="BO183"/>
  <c r="BQ183"/>
  <c r="BS183"/>
  <c r="BU183"/>
  <c r="BW183"/>
  <c r="BJ183"/>
  <c r="BN183"/>
  <c r="BR183"/>
  <c r="BV183"/>
  <c r="BL183"/>
  <c r="BP183"/>
  <c r="BT183"/>
  <c r="BJ201"/>
  <c r="BL201"/>
  <c r="BN201"/>
  <c r="BP201"/>
  <c r="BR201"/>
  <c r="BV201"/>
  <c r="BI201"/>
  <c r="BK201"/>
  <c r="BM201"/>
  <c r="BO201"/>
  <c r="BQ201"/>
  <c r="BS201"/>
  <c r="BU201"/>
  <c r="BW201"/>
  <c r="BT201"/>
  <c r="BI177"/>
  <c r="BK177"/>
  <c r="BM177"/>
  <c r="BO177"/>
  <c r="BQ177"/>
  <c r="BS177"/>
  <c r="BU177"/>
  <c r="BW177"/>
  <c r="BL177"/>
  <c r="BP177"/>
  <c r="BT177"/>
  <c r="BJ177"/>
  <c r="BN177"/>
  <c r="BR177"/>
  <c r="BV177"/>
  <c r="BI179"/>
  <c r="BK179"/>
  <c r="BM179"/>
  <c r="BO179"/>
  <c r="BQ179"/>
  <c r="BS179"/>
  <c r="BU179"/>
  <c r="BW179"/>
  <c r="BJ179"/>
  <c r="BN179"/>
  <c r="BR179"/>
  <c r="BV179"/>
  <c r="BL179"/>
  <c r="BP179"/>
  <c r="BT179"/>
  <c r="BJ194"/>
  <c r="BL194"/>
  <c r="BN194"/>
  <c r="BP194"/>
  <c r="BR194"/>
  <c r="BT194"/>
  <c r="BV194"/>
  <c r="BK194"/>
  <c r="BO194"/>
  <c r="BS194"/>
  <c r="BW194"/>
  <c r="BI194"/>
  <c r="BM194"/>
  <c r="BQ194"/>
  <c r="BU194"/>
  <c r="BI195"/>
  <c r="BK195"/>
  <c r="BM195"/>
  <c r="BO195"/>
  <c r="BQ195"/>
  <c r="BS195"/>
  <c r="BU195"/>
  <c r="BW195"/>
  <c r="BL195"/>
  <c r="BP195"/>
  <c r="BT195"/>
  <c r="BJ195"/>
  <c r="BN195"/>
  <c r="BR195"/>
  <c r="BV195"/>
  <c r="BI190"/>
  <c r="BK190"/>
  <c r="BM190"/>
  <c r="BO190"/>
  <c r="BQ190"/>
  <c r="BS190"/>
  <c r="BU190"/>
  <c r="BW190"/>
  <c r="BJ190"/>
  <c r="BL190"/>
  <c r="BN190"/>
  <c r="BP190"/>
  <c r="BR190"/>
  <c r="BT190"/>
  <c r="BV190"/>
  <c r="BI176"/>
  <c r="BJ176"/>
  <c r="BL176"/>
  <c r="BN176"/>
  <c r="BP176"/>
  <c r="BR176"/>
  <c r="BT176"/>
  <c r="BV176"/>
  <c r="BK176"/>
  <c r="BO176"/>
  <c r="BS176"/>
  <c r="BW176"/>
  <c r="BM176"/>
  <c r="BQ176"/>
  <c r="BU176"/>
  <c r="BJ184"/>
  <c r="BL184"/>
  <c r="BN184"/>
  <c r="BP184"/>
  <c r="BR184"/>
  <c r="BT184"/>
  <c r="BV184"/>
  <c r="BK184"/>
  <c r="BO184"/>
  <c r="BS184"/>
  <c r="BW184"/>
  <c r="BI184"/>
  <c r="BM184"/>
  <c r="BQ184"/>
  <c r="BU184"/>
  <c r="M31" i="2"/>
  <c r="BP145" i="1"/>
  <c r="BP66"/>
  <c r="BI173"/>
  <c r="BL75"/>
  <c r="BN52"/>
  <c r="BT75"/>
  <c r="BK12"/>
  <c r="AG62"/>
  <c r="BU173"/>
  <c r="BS173"/>
  <c r="BQ173"/>
  <c r="BO173"/>
  <c r="BM173"/>
  <c r="BK173"/>
  <c r="BS12"/>
  <c r="BO12"/>
  <c r="AD126"/>
  <c r="BR156"/>
  <c r="AD209"/>
  <c r="AD120"/>
  <c r="AD219"/>
  <c r="AC211"/>
  <c r="AD211"/>
  <c r="AD65"/>
  <c r="AD153"/>
  <c r="AD214"/>
  <c r="AD190"/>
  <c r="AD168"/>
  <c r="AD155"/>
  <c r="AD161"/>
  <c r="AD42"/>
  <c r="AD220"/>
  <c r="AC207"/>
  <c r="AD213"/>
  <c r="AD135"/>
  <c r="BI54"/>
  <c r="AD165"/>
  <c r="AD98"/>
  <c r="AD170"/>
  <c r="AD217"/>
  <c r="AB143"/>
  <c r="AD216"/>
  <c r="AD193"/>
  <c r="AD205"/>
  <c r="AD74"/>
  <c r="AD104"/>
  <c r="AD31"/>
  <c r="AD180"/>
  <c r="AD160"/>
  <c r="AD164"/>
  <c r="AD183"/>
  <c r="AD77"/>
  <c r="BU54"/>
  <c r="BQ54"/>
  <c r="BM54"/>
  <c r="BU15"/>
  <c r="BI139"/>
  <c r="BU139"/>
  <c r="BS139"/>
  <c r="BQ139"/>
  <c r="BO139"/>
  <c r="BM139"/>
  <c r="BK139"/>
  <c r="BM50"/>
  <c r="BS33"/>
  <c r="BJ99"/>
  <c r="BQ18"/>
  <c r="BS21"/>
  <c r="BU88"/>
  <c r="AD218"/>
  <c r="BP126"/>
  <c r="AD215"/>
  <c r="AD200"/>
  <c r="BQ60"/>
  <c r="AD210"/>
  <c r="AD186"/>
  <c r="AD208"/>
  <c r="BS6"/>
  <c r="AD212"/>
  <c r="AD5"/>
  <c r="BN13"/>
  <c r="BJ42"/>
  <c r="BI56"/>
  <c r="AD179"/>
  <c r="AD143"/>
  <c r="BN42"/>
  <c r="AD106"/>
  <c r="BR29"/>
  <c r="BK46"/>
  <c r="BN57"/>
  <c r="AD101"/>
  <c r="AD159"/>
  <c r="BU8"/>
  <c r="BK9"/>
  <c r="BH106"/>
  <c r="BR13"/>
  <c r="BJ85"/>
  <c r="BN85"/>
  <c r="BR85"/>
  <c r="BI63"/>
  <c r="BM63"/>
  <c r="BQ63"/>
  <c r="BU63"/>
  <c r="BH112"/>
  <c r="BJ112"/>
  <c r="BL112"/>
  <c r="BN112"/>
  <c r="BP112"/>
  <c r="BR112"/>
  <c r="BT112"/>
  <c r="BI64"/>
  <c r="BK64"/>
  <c r="BM64"/>
  <c r="BO64"/>
  <c r="BQ64"/>
  <c r="BS64"/>
  <c r="BU64"/>
  <c r="BI100"/>
  <c r="BK100"/>
  <c r="BM100"/>
  <c r="BO100"/>
  <c r="BQ100"/>
  <c r="BS100"/>
  <c r="BU100"/>
  <c r="BJ91"/>
  <c r="BN91"/>
  <c r="BR91"/>
  <c r="BT40"/>
  <c r="BH45"/>
  <c r="BP45"/>
  <c r="BI67"/>
  <c r="BK67"/>
  <c r="BM67"/>
  <c r="BO67"/>
  <c r="BQ67"/>
  <c r="BS67"/>
  <c r="BU67"/>
  <c r="BK74"/>
  <c r="BS74"/>
  <c r="BM47"/>
  <c r="BU47"/>
  <c r="BH54"/>
  <c r="BJ54"/>
  <c r="BL54"/>
  <c r="BN54"/>
  <c r="BP54"/>
  <c r="BR54"/>
  <c r="BT54"/>
  <c r="BJ23"/>
  <c r="BN23"/>
  <c r="BR23"/>
  <c r="BJ44"/>
  <c r="BN44"/>
  <c r="BR44"/>
  <c r="BH25"/>
  <c r="BL25"/>
  <c r="BP25"/>
  <c r="BI101"/>
  <c r="BK101"/>
  <c r="BM101"/>
  <c r="BO101"/>
  <c r="BQ101"/>
  <c r="BS101"/>
  <c r="BU101"/>
  <c r="BK79"/>
  <c r="BO79"/>
  <c r="BS79"/>
  <c r="BL61"/>
  <c r="BT61"/>
  <c r="BR84"/>
  <c r="BU26"/>
  <c r="AG177"/>
  <c r="BU77"/>
  <c r="BT87"/>
  <c r="AG128"/>
  <c r="BQ31"/>
  <c r="BO49"/>
  <c r="BI169"/>
  <c r="BK39"/>
  <c r="BH141"/>
  <c r="BU72"/>
  <c r="BH136"/>
  <c r="BR42"/>
  <c r="BO7"/>
  <c r="BK7"/>
  <c r="BI170"/>
  <c r="BK170"/>
  <c r="BM170"/>
  <c r="BO170"/>
  <c r="BQ170"/>
  <c r="BS170"/>
  <c r="BU170"/>
  <c r="BK92"/>
  <c r="BS92"/>
  <c r="BI134"/>
  <c r="BK134"/>
  <c r="BM134"/>
  <c r="BO134"/>
  <c r="BQ134"/>
  <c r="BS134"/>
  <c r="BU134"/>
  <c r="BI110"/>
  <c r="BK110"/>
  <c r="BM110"/>
  <c r="BO110"/>
  <c r="BQ110"/>
  <c r="BS110"/>
  <c r="BU110"/>
  <c r="BK80"/>
  <c r="BO80"/>
  <c r="BS80"/>
  <c r="BM80"/>
  <c r="BU80"/>
  <c r="BI171"/>
  <c r="BK171"/>
  <c r="BM171"/>
  <c r="BO171"/>
  <c r="BQ171"/>
  <c r="BS171"/>
  <c r="BU171"/>
  <c r="BI98"/>
  <c r="BQ98"/>
  <c r="BJ62"/>
  <c r="BN62"/>
  <c r="BR62"/>
  <c r="BH62"/>
  <c r="BP62"/>
  <c r="BI144"/>
  <c r="BK144"/>
  <c r="BM144"/>
  <c r="BO144"/>
  <c r="BQ144"/>
  <c r="BS144"/>
  <c r="BN73"/>
  <c r="BR73"/>
  <c r="BI58"/>
  <c r="BK58"/>
  <c r="BM58"/>
  <c r="BO58"/>
  <c r="BQ58"/>
  <c r="BS58"/>
  <c r="BU58"/>
  <c r="BH58"/>
  <c r="BL58"/>
  <c r="BP58"/>
  <c r="BT58"/>
  <c r="BL40"/>
  <c r="BK41"/>
  <c r="BO41"/>
  <c r="BS41"/>
  <c r="BI41"/>
  <c r="BQ41"/>
  <c r="BI66"/>
  <c r="BK66"/>
  <c r="BM66"/>
  <c r="BO66"/>
  <c r="BQ66"/>
  <c r="BS66"/>
  <c r="BU66"/>
  <c r="BJ66"/>
  <c r="BN66"/>
  <c r="BR66"/>
  <c r="BH140"/>
  <c r="BJ140"/>
  <c r="BL140"/>
  <c r="BN140"/>
  <c r="BP140"/>
  <c r="BR140"/>
  <c r="BT140"/>
  <c r="BM83"/>
  <c r="BU83"/>
  <c r="BQ83"/>
  <c r="BI148"/>
  <c r="BK148"/>
  <c r="BM148"/>
  <c r="BO148"/>
  <c r="BQ148"/>
  <c r="BS148"/>
  <c r="BU148"/>
  <c r="BK53"/>
  <c r="BO53"/>
  <c r="BS53"/>
  <c r="BM53"/>
  <c r="BU53"/>
  <c r="BI109"/>
  <c r="BK109"/>
  <c r="BM109"/>
  <c r="BO109"/>
  <c r="BQ109"/>
  <c r="BS109"/>
  <c r="BU109"/>
  <c r="BS76"/>
  <c r="BK76"/>
  <c r="BH146"/>
  <c r="BL146"/>
  <c r="BP146"/>
  <c r="BT146"/>
  <c r="BJ125"/>
  <c r="BN125"/>
  <c r="BR125"/>
  <c r="BL69"/>
  <c r="BT69"/>
  <c r="BH69"/>
  <c r="BH52"/>
  <c r="BL52"/>
  <c r="BP52"/>
  <c r="BT52"/>
  <c r="BJ52"/>
  <c r="BR52"/>
  <c r="BJ106"/>
  <c r="BN106"/>
  <c r="BR106"/>
  <c r="BI166"/>
  <c r="BK166"/>
  <c r="BM166"/>
  <c r="BO166"/>
  <c r="BQ166"/>
  <c r="BS166"/>
  <c r="BU166"/>
  <c r="BM133"/>
  <c r="BU133"/>
  <c r="BI95"/>
  <c r="BJ95"/>
  <c r="BL95"/>
  <c r="BN95"/>
  <c r="BP95"/>
  <c r="BR95"/>
  <c r="BT95"/>
  <c r="BI94"/>
  <c r="BK94"/>
  <c r="BM94"/>
  <c r="BO94"/>
  <c r="BQ94"/>
  <c r="BS94"/>
  <c r="BU94"/>
  <c r="BH94"/>
  <c r="BL94"/>
  <c r="BP94"/>
  <c r="BT94"/>
  <c r="BH28"/>
  <c r="BL28"/>
  <c r="BP28"/>
  <c r="BS28"/>
  <c r="BU28"/>
  <c r="BJ28"/>
  <c r="BR28"/>
  <c r="BH163"/>
  <c r="BJ163"/>
  <c r="BL163"/>
  <c r="BN163"/>
  <c r="BP163"/>
  <c r="BR163"/>
  <c r="BT163"/>
  <c r="BM30"/>
  <c r="BU30"/>
  <c r="BI30"/>
  <c r="BH103"/>
  <c r="BJ103"/>
  <c r="BL103"/>
  <c r="BN103"/>
  <c r="BP103"/>
  <c r="BR103"/>
  <c r="BT103"/>
  <c r="BJ55"/>
  <c r="BR55"/>
  <c r="BU55"/>
  <c r="BJ145"/>
  <c r="BN145"/>
  <c r="BR145"/>
  <c r="BI24"/>
  <c r="BK24"/>
  <c r="BM24"/>
  <c r="BO24"/>
  <c r="BQ24"/>
  <c r="BS24"/>
  <c r="BU24"/>
  <c r="BH24"/>
  <c r="BL24"/>
  <c r="BP24"/>
  <c r="BT24"/>
  <c r="BQ82"/>
  <c r="BI82"/>
  <c r="AG21"/>
  <c r="AG32"/>
  <c r="AG47"/>
  <c r="AG68"/>
  <c r="AG79"/>
  <c r="AG87"/>
  <c r="AG72"/>
  <c r="AG39"/>
  <c r="AG13"/>
  <c r="AG186"/>
  <c r="AG85"/>
  <c r="AG99"/>
  <c r="AG88"/>
  <c r="AG80"/>
  <c r="AG107"/>
  <c r="AG109"/>
  <c r="AG135"/>
  <c r="AG119"/>
  <c r="AG148"/>
  <c r="AG163"/>
  <c r="AG121"/>
  <c r="BU144"/>
  <c r="BR144"/>
  <c r="BN144"/>
  <c r="BJ144"/>
  <c r="BT171"/>
  <c r="BP171"/>
  <c r="BL171"/>
  <c r="BH171"/>
  <c r="BR170"/>
  <c r="BN170"/>
  <c r="BJ170"/>
  <c r="BR166"/>
  <c r="BN166"/>
  <c r="BJ166"/>
  <c r="BS163"/>
  <c r="BO163"/>
  <c r="BK163"/>
  <c r="BT148"/>
  <c r="BP148"/>
  <c r="BL148"/>
  <c r="BH148"/>
  <c r="BN146"/>
  <c r="BT145"/>
  <c r="BL145"/>
  <c r="BS140"/>
  <c r="BO140"/>
  <c r="BK140"/>
  <c r="BT134"/>
  <c r="BP134"/>
  <c r="BL134"/>
  <c r="BH134"/>
  <c r="BI133"/>
  <c r="BT125"/>
  <c r="BL125"/>
  <c r="BI126"/>
  <c r="BR110"/>
  <c r="BN110"/>
  <c r="BJ110"/>
  <c r="BT109"/>
  <c r="BP109"/>
  <c r="BL109"/>
  <c r="BH109"/>
  <c r="BT106"/>
  <c r="BL106"/>
  <c r="BS103"/>
  <c r="BO103"/>
  <c r="BK103"/>
  <c r="BR99"/>
  <c r="BM98"/>
  <c r="BS95"/>
  <c r="BO95"/>
  <c r="BK95"/>
  <c r="BR94"/>
  <c r="BJ94"/>
  <c r="BJ84"/>
  <c r="BI80"/>
  <c r="BJ73"/>
  <c r="BT66"/>
  <c r="BL66"/>
  <c r="BL62"/>
  <c r="BR58"/>
  <c r="BJ58"/>
  <c r="BN55"/>
  <c r="BI53"/>
  <c r="BU50"/>
  <c r="BM41"/>
  <c r="BQ30"/>
  <c r="BN28"/>
  <c r="BN24"/>
  <c r="BS7"/>
  <c r="BJ27"/>
  <c r="BN27"/>
  <c r="BP27"/>
  <c r="BR27"/>
  <c r="BT27"/>
  <c r="BM11"/>
  <c r="BU11"/>
  <c r="BK35"/>
  <c r="BO35"/>
  <c r="BS35"/>
  <c r="BU169"/>
  <c r="BS169"/>
  <c r="BQ169"/>
  <c r="BO169"/>
  <c r="BM169"/>
  <c r="BK169"/>
  <c r="BT141"/>
  <c r="BP141"/>
  <c r="BL141"/>
  <c r="BT136"/>
  <c r="BR136"/>
  <c r="BP136"/>
  <c r="BN136"/>
  <c r="BL136"/>
  <c r="BJ136"/>
  <c r="BM72"/>
  <c r="BS49"/>
  <c r="BS39"/>
  <c r="BQ35"/>
  <c r="BI35"/>
  <c r="BS27"/>
  <c r="BO27"/>
  <c r="BH27"/>
  <c r="BQ11"/>
  <c r="AG195"/>
  <c r="BI52"/>
  <c r="BR122"/>
  <c r="AF5" i="3"/>
  <c r="BI93" i="1"/>
  <c r="BM60"/>
  <c r="BK34"/>
  <c r="BS34"/>
  <c r="BU60"/>
  <c r="BU52"/>
  <c r="BS52"/>
  <c r="BQ52"/>
  <c r="BO52"/>
  <c r="BM52"/>
  <c r="BK52"/>
  <c r="BU93"/>
  <c r="BS93"/>
  <c r="BQ93"/>
  <c r="BO93"/>
  <c r="BM93"/>
  <c r="BK93"/>
  <c r="BK21"/>
  <c r="BQ10"/>
  <c r="AG17"/>
  <c r="BH120"/>
  <c r="BR102"/>
  <c r="BN102"/>
  <c r="BJ102"/>
  <c r="AG56"/>
  <c r="BQ50"/>
  <c r="BI50"/>
  <c r="BK11"/>
  <c r="AB5"/>
  <c r="BI17"/>
  <c r="BU23"/>
  <c r="BS23"/>
  <c r="BQ23"/>
  <c r="BO23"/>
  <c r="BM23"/>
  <c r="BK23"/>
  <c r="BI23"/>
  <c r="BI62"/>
  <c r="AG61"/>
  <c r="BU62"/>
  <c r="BS62"/>
  <c r="BQ62"/>
  <c r="BO62"/>
  <c r="BM62"/>
  <c r="BK62"/>
  <c r="BH53"/>
  <c r="BS11"/>
  <c r="BO11"/>
  <c r="BO36"/>
  <c r="M74" i="2"/>
  <c r="M24"/>
  <c r="M117"/>
  <c r="M116"/>
  <c r="BN65" i="1"/>
  <c r="BM77"/>
  <c r="BH19"/>
  <c r="BH79"/>
  <c r="BO111"/>
  <c r="BW165"/>
  <c r="BV165"/>
  <c r="BW133"/>
  <c r="BV133"/>
  <c r="AG53"/>
  <c r="BT53"/>
  <c r="BR53"/>
  <c r="BP53"/>
  <c r="BN53"/>
  <c r="BL53"/>
  <c r="BJ53"/>
  <c r="BT79"/>
  <c r="BR79"/>
  <c r="BP79"/>
  <c r="BN79"/>
  <c r="BL79"/>
  <c r="BJ79"/>
  <c r="BP19"/>
  <c r="BW147"/>
  <c r="BV147"/>
  <c r="BH119"/>
  <c r="BW145"/>
  <c r="BV145"/>
  <c r="BW118"/>
  <c r="BV118"/>
  <c r="BW168"/>
  <c r="BV168"/>
  <c r="BW139"/>
  <c r="BV139"/>
  <c r="BW126"/>
  <c r="BV126"/>
  <c r="BW170"/>
  <c r="BV170"/>
  <c r="AG105"/>
  <c r="BP119"/>
  <c r="BW17"/>
  <c r="BV17"/>
  <c r="BV117"/>
  <c r="BW117"/>
  <c r="BW38"/>
  <c r="BV38"/>
  <c r="BV86"/>
  <c r="BW86"/>
  <c r="BW131"/>
  <c r="BV131"/>
  <c r="BV67"/>
  <c r="BW67"/>
  <c r="BV48"/>
  <c r="BW48"/>
  <c r="BW63"/>
  <c r="BV63"/>
  <c r="BW114"/>
  <c r="BV114"/>
  <c r="BV162"/>
  <c r="BW162"/>
  <c r="BW83"/>
  <c r="BV83"/>
  <c r="BW167"/>
  <c r="BV167"/>
  <c r="BW164"/>
  <c r="BV164"/>
  <c r="BV44"/>
  <c r="BW44"/>
  <c r="BW52"/>
  <c r="BV52"/>
  <c r="BW172"/>
  <c r="BV172"/>
  <c r="BW55"/>
  <c r="BV55"/>
  <c r="BW116"/>
  <c r="BV116"/>
  <c r="BV121"/>
  <c r="BW121"/>
  <c r="BV130"/>
  <c r="BW130"/>
  <c r="BV105"/>
  <c r="BW105"/>
  <c r="BW60"/>
  <c r="BV60"/>
  <c r="BW78"/>
  <c r="BV78"/>
  <c r="BW159"/>
  <c r="BV159"/>
  <c r="BV119"/>
  <c r="BW119"/>
  <c r="BW99"/>
  <c r="BV99"/>
  <c r="BV90"/>
  <c r="BW90"/>
  <c r="BW40"/>
  <c r="BV40"/>
  <c r="BW31"/>
  <c r="BV31"/>
  <c r="BV96"/>
  <c r="BW96"/>
  <c r="BW108"/>
  <c r="BV108"/>
  <c r="BV132"/>
  <c r="BW132"/>
  <c r="BV150"/>
  <c r="BW150"/>
  <c r="BW95"/>
  <c r="BV95"/>
  <c r="BW151"/>
  <c r="BV151"/>
  <c r="BW50"/>
  <c r="BV50"/>
  <c r="BV53"/>
  <c r="BW53"/>
  <c r="BV156"/>
  <c r="BW156"/>
  <c r="BW161"/>
  <c r="BV161"/>
  <c r="BW137"/>
  <c r="BV137"/>
  <c r="BV115"/>
  <c r="BW115"/>
  <c r="BW112"/>
  <c r="BV112"/>
  <c r="BW174"/>
  <c r="BV174"/>
  <c r="BW120"/>
  <c r="BV120"/>
  <c r="BW135"/>
  <c r="BV135"/>
  <c r="BW85"/>
  <c r="BV85"/>
  <c r="BV138"/>
  <c r="BW138"/>
  <c r="BW129"/>
  <c r="BV129"/>
  <c r="BV23"/>
  <c r="BW23"/>
  <c r="BW10"/>
  <c r="BV10"/>
  <c r="BW13"/>
  <c r="BV13"/>
  <c r="BW8"/>
  <c r="BV8"/>
  <c r="BV7"/>
  <c r="BW7"/>
  <c r="BV100"/>
  <c r="BW100"/>
  <c r="BV123"/>
  <c r="BW123"/>
  <c r="BW173"/>
  <c r="BV173"/>
  <c r="BV154"/>
  <c r="BW154"/>
  <c r="BV76"/>
  <c r="BW76"/>
  <c r="BV82"/>
  <c r="BW82"/>
  <c r="BV61"/>
  <c r="BW61"/>
  <c r="BV14"/>
  <c r="BW14"/>
  <c r="BV65"/>
  <c r="BW65"/>
  <c r="BV79"/>
  <c r="BW79"/>
  <c r="BV93"/>
  <c r="BW93"/>
  <c r="BW39"/>
  <c r="BV136"/>
  <c r="BW136"/>
  <c r="BW102"/>
  <c r="BV102"/>
  <c r="BW75"/>
  <c r="BV75"/>
  <c r="BW15"/>
  <c r="BV15"/>
  <c r="BV71"/>
  <c r="BW71"/>
  <c r="BW163"/>
  <c r="BV163"/>
  <c r="BV58"/>
  <c r="BW58"/>
  <c r="BW171"/>
  <c r="BV171"/>
  <c r="BW66"/>
  <c r="BV66"/>
  <c r="BW88"/>
  <c r="BV88"/>
  <c r="BW72"/>
  <c r="BV72"/>
  <c r="BV152"/>
  <c r="BW152"/>
  <c r="BW122"/>
  <c r="BV122"/>
  <c r="BW106"/>
  <c r="BV106"/>
  <c r="AC219"/>
  <c r="BV74"/>
  <c r="BW74"/>
  <c r="BV158"/>
  <c r="BW158"/>
  <c r="BW143"/>
  <c r="BV143"/>
  <c r="BV144"/>
  <c r="BW144"/>
  <c r="BW81"/>
  <c r="BV81"/>
  <c r="BW157"/>
  <c r="BV157"/>
  <c r="BV113"/>
  <c r="BW113"/>
  <c r="BV140"/>
  <c r="BW140"/>
  <c r="BW68"/>
  <c r="BV68"/>
  <c r="BW169"/>
  <c r="BV169"/>
  <c r="BV125"/>
  <c r="BW125"/>
  <c r="BV146"/>
  <c r="BW146"/>
  <c r="BW175"/>
  <c r="BV175"/>
  <c r="BW97"/>
  <c r="BV97"/>
  <c r="BV103"/>
  <c r="BW103"/>
  <c r="BV51"/>
  <c r="BW51"/>
  <c r="BW166"/>
  <c r="BV166"/>
  <c r="BW155"/>
  <c r="BV155"/>
  <c r="BV142"/>
  <c r="BW142"/>
  <c r="BV127"/>
  <c r="BW127"/>
  <c r="BV98"/>
  <c r="BW98"/>
  <c r="AC137"/>
  <c r="BV148"/>
  <c r="BW148"/>
  <c r="BW124"/>
  <c r="BV124"/>
  <c r="BV16"/>
  <c r="BW16"/>
  <c r="BV110"/>
  <c r="BW110"/>
  <c r="BV37"/>
  <c r="BW37"/>
  <c r="BV12"/>
  <c r="BW12"/>
  <c r="BW21"/>
  <c r="BV21"/>
  <c r="BV19"/>
  <c r="BW19"/>
  <c r="BW26"/>
  <c r="BV26"/>
  <c r="BW9"/>
  <c r="BV160"/>
  <c r="BW160"/>
  <c r="AB24"/>
  <c r="BW6"/>
  <c r="BV6"/>
  <c r="BW45"/>
  <c r="BV45"/>
  <c r="BW153"/>
  <c r="BV153"/>
  <c r="BW104"/>
  <c r="BV104"/>
  <c r="BW141"/>
  <c r="BV141"/>
  <c r="BV107"/>
  <c r="BW107"/>
  <c r="BW149"/>
  <c r="BV149"/>
  <c r="BV84"/>
  <c r="BW84"/>
  <c r="BW91"/>
  <c r="BV91"/>
  <c r="BV134"/>
  <c r="BW134"/>
  <c r="BW87"/>
  <c r="BV87"/>
  <c r="BW70"/>
  <c r="BV70"/>
  <c r="BW89"/>
  <c r="BV89"/>
  <c r="BW111"/>
  <c r="BV111"/>
  <c r="BW128"/>
  <c r="BV128"/>
  <c r="BU128"/>
  <c r="BM128"/>
  <c r="BW101"/>
  <c r="BV101"/>
  <c r="BW109"/>
  <c r="BV109"/>
  <c r="BW64"/>
  <c r="BV64"/>
  <c r="BW92"/>
  <c r="BV92"/>
  <c r="BW56"/>
  <c r="BV56"/>
  <c r="BW34"/>
  <c r="BV34"/>
  <c r="BV80"/>
  <c r="BW80"/>
  <c r="BW59"/>
  <c r="BV59"/>
  <c r="BW54"/>
  <c r="BV54"/>
  <c r="BV73"/>
  <c r="BW73"/>
  <c r="BW94"/>
  <c r="BV94"/>
  <c r="BW47"/>
  <c r="BV47"/>
  <c r="BW57"/>
  <c r="BV57"/>
  <c r="BW28"/>
  <c r="BV28"/>
  <c r="BW46"/>
  <c r="BV46"/>
  <c r="BV35"/>
  <c r="BW35"/>
  <c r="BW69"/>
  <c r="BV69"/>
  <c r="BW32"/>
  <c r="BV32"/>
  <c r="BW36"/>
  <c r="BV36"/>
  <c r="BV62"/>
  <c r="BW62"/>
  <c r="BW33"/>
  <c r="BV33"/>
  <c r="BV24"/>
  <c r="BW24"/>
  <c r="BW49"/>
  <c r="BV49"/>
  <c r="BV27"/>
  <c r="BW27"/>
  <c r="BW77"/>
  <c r="BV77"/>
  <c r="BW25"/>
  <c r="BW43"/>
  <c r="BV43"/>
  <c r="BV20"/>
  <c r="BW20"/>
  <c r="BW42"/>
  <c r="BV42"/>
  <c r="BV30"/>
  <c r="BW30"/>
  <c r="BW41"/>
  <c r="BV41"/>
  <c r="BW11"/>
  <c r="BV11"/>
  <c r="BV22"/>
  <c r="BW22"/>
  <c r="BW29"/>
  <c r="BV29"/>
  <c r="BW18"/>
  <c r="BV18"/>
  <c r="BM117"/>
  <c r="BP120"/>
  <c r="BN156"/>
  <c r="AG19"/>
  <c r="BU44"/>
  <c r="BS44"/>
  <c r="BQ44"/>
  <c r="BO44"/>
  <c r="BM44"/>
  <c r="BK44"/>
  <c r="BI44"/>
  <c r="BL120"/>
  <c r="BO26"/>
  <c r="BH200"/>
  <c r="BI18"/>
  <c r="BM70"/>
  <c r="AG25"/>
  <c r="BU137"/>
  <c r="BS137"/>
  <c r="BQ137"/>
  <c r="BO137"/>
  <c r="BM137"/>
  <c r="BK137"/>
  <c r="BI137"/>
  <c r="BT120"/>
  <c r="AG106"/>
  <c r="BU70"/>
  <c r="BH204"/>
  <c r="D168" s="1"/>
  <c r="BJ120"/>
  <c r="M80" i="2"/>
  <c r="BR120" i="1"/>
  <c r="BN120"/>
  <c r="BL87"/>
  <c r="BQ59"/>
  <c r="BS46"/>
  <c r="BK36"/>
  <c r="BM8"/>
  <c r="BI72"/>
  <c r="BS36"/>
  <c r="BN84"/>
  <c r="BO16"/>
  <c r="BJ20"/>
  <c r="BU146"/>
  <c r="BS146"/>
  <c r="BQ146"/>
  <c r="BO146"/>
  <c r="BM146"/>
  <c r="BK146"/>
  <c r="BI146"/>
  <c r="BI59"/>
  <c r="BH194"/>
  <c r="BU91"/>
  <c r="BS91"/>
  <c r="BQ91"/>
  <c r="BO91"/>
  <c r="BM91"/>
  <c r="BK91"/>
  <c r="BI91"/>
  <c r="BQ72"/>
  <c r="BS14"/>
  <c r="BI27"/>
  <c r="BK27"/>
  <c r="BM27"/>
  <c r="BH156"/>
  <c r="BL156"/>
  <c r="BP156"/>
  <c r="BT156"/>
  <c r="BU156"/>
  <c r="BH13"/>
  <c r="BL13"/>
  <c r="BP13"/>
  <c r="BT13"/>
  <c r="BI7"/>
  <c r="BM7"/>
  <c r="BQ7"/>
  <c r="BU7"/>
  <c r="BO39"/>
  <c r="BI14"/>
  <c r="BQ150"/>
  <c r="BJ138"/>
  <c r="BT63"/>
  <c r="BR63"/>
  <c r="BP63"/>
  <c r="BN63"/>
  <c r="BL63"/>
  <c r="BJ63"/>
  <c r="BH63"/>
  <c r="BI36"/>
  <c r="BO33"/>
  <c r="AJ19" i="3"/>
  <c r="AJ17"/>
  <c r="AL16"/>
  <c r="BN78" i="1"/>
  <c r="BJ57"/>
  <c r="BI49"/>
  <c r="BI88"/>
  <c r="BK14"/>
  <c r="BM88"/>
  <c r="BR57"/>
  <c r="AG18"/>
  <c r="BT11"/>
  <c r="BR11"/>
  <c r="BP11"/>
  <c r="BN11"/>
  <c r="BL11"/>
  <c r="BJ11"/>
  <c r="BH11"/>
  <c r="BM56"/>
  <c r="AF22" i="3"/>
  <c r="EK22" s="1"/>
  <c r="BJ65" i="1"/>
  <c r="BI116"/>
  <c r="AG65"/>
  <c r="BU49"/>
  <c r="BQ49"/>
  <c r="BM49"/>
  <c r="BR65"/>
  <c r="G8" i="3"/>
  <c r="BK128" i="1"/>
  <c r="BI154"/>
  <c r="BH55"/>
  <c r="AG34"/>
  <c r="BU56"/>
  <c r="BT49"/>
  <c r="BR49"/>
  <c r="BP49"/>
  <c r="BN49"/>
  <c r="BL49"/>
  <c r="BJ49"/>
  <c r="BH49"/>
  <c r="BQ48"/>
  <c r="BI48"/>
  <c r="BS47"/>
  <c r="BO47"/>
  <c r="BK47"/>
  <c r="BN43"/>
  <c r="BU36"/>
  <c r="BQ36"/>
  <c r="BM36"/>
  <c r="BK33"/>
  <c r="BR32"/>
  <c r="BJ32"/>
  <c r="BU13"/>
  <c r="BS13"/>
  <c r="BQ13"/>
  <c r="BO13"/>
  <c r="BM13"/>
  <c r="BK13"/>
  <c r="BI13"/>
  <c r="BQ88"/>
  <c r="M52" i="2"/>
  <c r="M90"/>
  <c r="D10"/>
  <c r="AG112" i="1"/>
  <c r="AG172"/>
  <c r="AG149"/>
  <c r="AG203"/>
  <c r="BT174"/>
  <c r="BR174"/>
  <c r="BP174"/>
  <c r="BN174"/>
  <c r="BL174"/>
  <c r="BJ174"/>
  <c r="BH174"/>
  <c r="BU154"/>
  <c r="BS154"/>
  <c r="BQ154"/>
  <c r="BO154"/>
  <c r="BM154"/>
  <c r="BK154"/>
  <c r="BS128"/>
  <c r="BO128"/>
  <c r="BT114"/>
  <c r="BR114"/>
  <c r="BP114"/>
  <c r="BN114"/>
  <c r="BL114"/>
  <c r="BJ114"/>
  <c r="BH114"/>
  <c r="BK111"/>
  <c r="BS111"/>
  <c r="AF15" i="3"/>
  <c r="EK15" s="1"/>
  <c r="AG190" i="1"/>
  <c r="BH176"/>
  <c r="BK118"/>
  <c r="BH197"/>
  <c r="AG161"/>
  <c r="BT151"/>
  <c r="BR151"/>
  <c r="BP151"/>
  <c r="BN151"/>
  <c r="BL151"/>
  <c r="BJ151"/>
  <c r="BH151"/>
  <c r="BO14"/>
  <c r="D99" i="2"/>
  <c r="M27"/>
  <c r="AG219" i="1"/>
  <c r="BH219"/>
  <c r="D219" s="1"/>
  <c r="AG218"/>
  <c r="BH218"/>
  <c r="D218" s="1"/>
  <c r="AG220"/>
  <c r="BH220"/>
  <c r="D220" s="1"/>
  <c r="BM126"/>
  <c r="BT35"/>
  <c r="BR35"/>
  <c r="BP35"/>
  <c r="BN35"/>
  <c r="BL35"/>
  <c r="BJ35"/>
  <c r="BH35"/>
  <c r="BT55"/>
  <c r="BP55"/>
  <c r="BL55"/>
  <c r="AG43"/>
  <c r="BS25"/>
  <c r="BQ25"/>
  <c r="BO25"/>
  <c r="BM25"/>
  <c r="BK25"/>
  <c r="BI25"/>
  <c r="AG16"/>
  <c r="BU14"/>
  <c r="BQ14"/>
  <c r="BM14"/>
  <c r="BR126"/>
  <c r="BS118"/>
  <c r="M114" i="2"/>
  <c r="M66"/>
  <c r="M30"/>
  <c r="M23"/>
  <c r="M123"/>
  <c r="M29"/>
  <c r="M72"/>
  <c r="AF6" i="3"/>
  <c r="EK6" s="1"/>
  <c r="BI135" i="1"/>
  <c r="BR61"/>
  <c r="BN61"/>
  <c r="BJ61"/>
  <c r="G17" i="3"/>
  <c r="BK133" i="1"/>
  <c r="BH207"/>
  <c r="BH87"/>
  <c r="BN99"/>
  <c r="BH215"/>
  <c r="D215" s="1"/>
  <c r="AG215"/>
  <c r="BH214"/>
  <c r="D214" s="1"/>
  <c r="AG214"/>
  <c r="G7" i="3"/>
  <c r="G20"/>
  <c r="AE11"/>
  <c r="G12"/>
  <c r="AG86" i="1"/>
  <c r="BP87"/>
  <c r="BS133"/>
  <c r="BO133"/>
  <c r="BU106"/>
  <c r="BS106"/>
  <c r="BQ106"/>
  <c r="BO106"/>
  <c r="BM106"/>
  <c r="BK106"/>
  <c r="BI106"/>
  <c r="AG136"/>
  <c r="AG42"/>
  <c r="BT41"/>
  <c r="BR41"/>
  <c r="BP41"/>
  <c r="BN41"/>
  <c r="BL41"/>
  <c r="BJ41"/>
  <c r="BH41"/>
  <c r="BR20"/>
  <c r="G6" i="3"/>
  <c r="AG216" i="1"/>
  <c r="BH216"/>
  <c r="D216" s="1"/>
  <c r="AG217"/>
  <c r="BH217"/>
  <c r="D217" s="1"/>
  <c r="BH40"/>
  <c r="BK6"/>
  <c r="AG91"/>
  <c r="BU108"/>
  <c r="BS108"/>
  <c r="BQ108"/>
  <c r="BO108"/>
  <c r="BM108"/>
  <c r="BK108"/>
  <c r="BI108"/>
  <c r="BU61"/>
  <c r="BS61"/>
  <c r="BQ61"/>
  <c r="BO61"/>
  <c r="BM61"/>
  <c r="BK61"/>
  <c r="BI61"/>
  <c r="BT14"/>
  <c r="BR14"/>
  <c r="BP14"/>
  <c r="BN14"/>
  <c r="BL14"/>
  <c r="BJ14"/>
  <c r="BH14"/>
  <c r="AG46"/>
  <c r="BP40"/>
  <c r="BT12"/>
  <c r="BR12"/>
  <c r="BP12"/>
  <c r="BN12"/>
  <c r="BL12"/>
  <c r="BJ12"/>
  <c r="BH12"/>
  <c r="AG82"/>
  <c r="BT81"/>
  <c r="BR81"/>
  <c r="BP81"/>
  <c r="BN81"/>
  <c r="BL81"/>
  <c r="BJ81"/>
  <c r="BH81"/>
  <c r="AG95"/>
  <c r="BU102"/>
  <c r="BS102"/>
  <c r="BQ102"/>
  <c r="BO102"/>
  <c r="BM102"/>
  <c r="BK102"/>
  <c r="BI102"/>
  <c r="BM31"/>
  <c r="BU31"/>
  <c r="BH78"/>
  <c r="BL78"/>
  <c r="BP78"/>
  <c r="BT78"/>
  <c r="BH18"/>
  <c r="BJ18"/>
  <c r="BL18"/>
  <c r="BN18"/>
  <c r="BP18"/>
  <c r="BR18"/>
  <c r="BT18"/>
  <c r="BK18"/>
  <c r="BO18"/>
  <c r="BS18"/>
  <c r="BL22"/>
  <c r="BT22"/>
  <c r="BP22"/>
  <c r="BK59"/>
  <c r="BO59"/>
  <c r="BS59"/>
  <c r="BH16"/>
  <c r="BJ16"/>
  <c r="BL16"/>
  <c r="BN16"/>
  <c r="BP16"/>
  <c r="BR16"/>
  <c r="BT16"/>
  <c r="BI16"/>
  <c r="BM16"/>
  <c r="BQ16"/>
  <c r="BU16"/>
  <c r="BN89"/>
  <c r="BI105"/>
  <c r="BK105"/>
  <c r="BM105"/>
  <c r="BO105"/>
  <c r="BQ105"/>
  <c r="BS105"/>
  <c r="BU105"/>
  <c r="BI75"/>
  <c r="BK75"/>
  <c r="BM75"/>
  <c r="BO75"/>
  <c r="BQ75"/>
  <c r="BS75"/>
  <c r="BU75"/>
  <c r="BK17"/>
  <c r="BO17"/>
  <c r="BS17"/>
  <c r="BM17"/>
  <c r="BU17"/>
  <c r="BI45"/>
  <c r="BK45"/>
  <c r="BM45"/>
  <c r="BO45"/>
  <c r="BQ45"/>
  <c r="BS45"/>
  <c r="BU45"/>
  <c r="BH83"/>
  <c r="BJ83"/>
  <c r="BL83"/>
  <c r="BN83"/>
  <c r="BP83"/>
  <c r="BR83"/>
  <c r="BT83"/>
  <c r="BI65"/>
  <c r="BK65"/>
  <c r="BM65"/>
  <c r="BO65"/>
  <c r="BQ65"/>
  <c r="BS65"/>
  <c r="BU65"/>
  <c r="BH72"/>
  <c r="BJ72"/>
  <c r="BL72"/>
  <c r="BN72"/>
  <c r="BP72"/>
  <c r="BR72"/>
  <c r="BT72"/>
  <c r="BI87"/>
  <c r="BK87"/>
  <c r="BM87"/>
  <c r="BO87"/>
  <c r="BQ87"/>
  <c r="BS87"/>
  <c r="BU87"/>
  <c r="BH74"/>
  <c r="BJ74"/>
  <c r="BL74"/>
  <c r="BN74"/>
  <c r="BP74"/>
  <c r="BR74"/>
  <c r="BT74"/>
  <c r="BH50"/>
  <c r="BJ50"/>
  <c r="BL50"/>
  <c r="BN50"/>
  <c r="BP50"/>
  <c r="BR50"/>
  <c r="BT50"/>
  <c r="BI42"/>
  <c r="BK42"/>
  <c r="BM42"/>
  <c r="BO42"/>
  <c r="BQ42"/>
  <c r="BS42"/>
  <c r="BU42"/>
  <c r="BH29"/>
  <c r="BL29"/>
  <c r="BP29"/>
  <c r="BT29"/>
  <c r="BH56"/>
  <c r="BJ56"/>
  <c r="BL56"/>
  <c r="BN56"/>
  <c r="BP56"/>
  <c r="BR56"/>
  <c r="BT56"/>
  <c r="BK123"/>
  <c r="BO123"/>
  <c r="BS123"/>
  <c r="BU123"/>
  <c r="BQ123"/>
  <c r="BM123"/>
  <c r="BR89"/>
  <c r="BJ89"/>
  <c r="BI119"/>
  <c r="BK119"/>
  <c r="BM119"/>
  <c r="BO119"/>
  <c r="BQ119"/>
  <c r="BS119"/>
  <c r="BU119"/>
  <c r="BI84"/>
  <c r="BK84"/>
  <c r="BM84"/>
  <c r="BO84"/>
  <c r="BQ84"/>
  <c r="BS84"/>
  <c r="BU84"/>
  <c r="BK77"/>
  <c r="BO77"/>
  <c r="BS77"/>
  <c r="BH60"/>
  <c r="BJ60"/>
  <c r="BL60"/>
  <c r="BN60"/>
  <c r="BP60"/>
  <c r="BR60"/>
  <c r="BT60"/>
  <c r="BN96"/>
  <c r="BU96"/>
  <c r="BH138"/>
  <c r="BL138"/>
  <c r="BP138"/>
  <c r="BT138"/>
  <c r="BU138"/>
  <c r="BN138"/>
  <c r="BR138"/>
  <c r="BH98"/>
  <c r="BJ98"/>
  <c r="BL98"/>
  <c r="BN98"/>
  <c r="BP98"/>
  <c r="BR98"/>
  <c r="BT98"/>
  <c r="BH118"/>
  <c r="BJ118"/>
  <c r="BL118"/>
  <c r="BN118"/>
  <c r="BP118"/>
  <c r="BR118"/>
  <c r="BT118"/>
  <c r="BH26"/>
  <c r="BJ26"/>
  <c r="BL26"/>
  <c r="BN26"/>
  <c r="BP26"/>
  <c r="BR26"/>
  <c r="BI26"/>
  <c r="BM26"/>
  <c r="BQ26"/>
  <c r="BT26"/>
  <c r="BH126"/>
  <c r="BJ126"/>
  <c r="BL126"/>
  <c r="BN126"/>
  <c r="BI73"/>
  <c r="BK73"/>
  <c r="BM73"/>
  <c r="BO73"/>
  <c r="BQ73"/>
  <c r="BS73"/>
  <c r="BU73"/>
  <c r="BH39"/>
  <c r="BJ39"/>
  <c r="BL39"/>
  <c r="BN39"/>
  <c r="BP39"/>
  <c r="BR39"/>
  <c r="BK116"/>
  <c r="BO116"/>
  <c r="BS116"/>
  <c r="BM116"/>
  <c r="BU116"/>
  <c r="BQ116"/>
  <c r="BH48"/>
  <c r="BJ48"/>
  <c r="BL48"/>
  <c r="BN48"/>
  <c r="BP48"/>
  <c r="BR48"/>
  <c r="BT48"/>
  <c r="BI131"/>
  <c r="BK131"/>
  <c r="BM131"/>
  <c r="BO131"/>
  <c r="BQ131"/>
  <c r="BS131"/>
  <c r="BU131"/>
  <c r="BI122"/>
  <c r="BK122"/>
  <c r="BM122"/>
  <c r="BO122"/>
  <c r="BQ122"/>
  <c r="BS122"/>
  <c r="BU122"/>
  <c r="BH122"/>
  <c r="BL122"/>
  <c r="BP122"/>
  <c r="BT122"/>
  <c r="BN122"/>
  <c r="BO155"/>
  <c r="BS155"/>
  <c r="BU155"/>
  <c r="BK155"/>
  <c r="BM113"/>
  <c r="BQ113"/>
  <c r="BK113"/>
  <c r="BS113"/>
  <c r="BO113"/>
  <c r="BU113"/>
  <c r="BL127"/>
  <c r="BT127"/>
  <c r="BU127"/>
  <c r="BP127"/>
  <c r="BH127"/>
  <c r="BI76"/>
  <c r="BM76"/>
  <c r="BQ76"/>
  <c r="BU76"/>
  <c r="BM97"/>
  <c r="BQ97"/>
  <c r="BK97"/>
  <c r="BS97"/>
  <c r="BO97"/>
  <c r="BH21"/>
  <c r="BJ21"/>
  <c r="BL21"/>
  <c r="BN21"/>
  <c r="BP21"/>
  <c r="BR21"/>
  <c r="BT21"/>
  <c r="BI21"/>
  <c r="BM21"/>
  <c r="BQ21"/>
  <c r="BU21"/>
  <c r="BI92"/>
  <c r="BM92"/>
  <c r="BQ92"/>
  <c r="BU92"/>
  <c r="BI69"/>
  <c r="BK69"/>
  <c r="BM69"/>
  <c r="BO69"/>
  <c r="BQ69"/>
  <c r="BS69"/>
  <c r="BU69"/>
  <c r="BI32"/>
  <c r="BK32"/>
  <c r="BM32"/>
  <c r="BO32"/>
  <c r="BQ32"/>
  <c r="BS32"/>
  <c r="BU32"/>
  <c r="BI99"/>
  <c r="BK99"/>
  <c r="BM99"/>
  <c r="BO99"/>
  <c r="BQ99"/>
  <c r="BS99"/>
  <c r="BU99"/>
  <c r="BM104"/>
  <c r="BU104"/>
  <c r="BI157"/>
  <c r="BH43"/>
  <c r="BL43"/>
  <c r="BP43"/>
  <c r="BT43"/>
  <c r="BI57"/>
  <c r="BK57"/>
  <c r="BM57"/>
  <c r="BO57"/>
  <c r="BQ57"/>
  <c r="BS57"/>
  <c r="BU57"/>
  <c r="BH33"/>
  <c r="BJ33"/>
  <c r="BL33"/>
  <c r="BN33"/>
  <c r="BP33"/>
  <c r="BR33"/>
  <c r="BT33"/>
  <c r="BI46"/>
  <c r="BM46"/>
  <c r="BQ46"/>
  <c r="BU46"/>
  <c r="BH30"/>
  <c r="BJ30"/>
  <c r="BL30"/>
  <c r="BN30"/>
  <c r="BP30"/>
  <c r="BR30"/>
  <c r="BT30"/>
  <c r="BK15"/>
  <c r="BO15"/>
  <c r="BS15"/>
  <c r="BI15"/>
  <c r="BQ15"/>
  <c r="BK10"/>
  <c r="BO10"/>
  <c r="BS10"/>
  <c r="BM10"/>
  <c r="BU10"/>
  <c r="BH9"/>
  <c r="BJ9"/>
  <c r="BL9"/>
  <c r="BN9"/>
  <c r="BP9"/>
  <c r="BR9"/>
  <c r="BI9"/>
  <c r="BM9"/>
  <c r="BQ9"/>
  <c r="BI20"/>
  <c r="BK20"/>
  <c r="BM20"/>
  <c r="BO20"/>
  <c r="BQ20"/>
  <c r="BS20"/>
  <c r="BU20"/>
  <c r="BH20"/>
  <c r="BL20"/>
  <c r="BP20"/>
  <c r="BT20"/>
  <c r="BI40"/>
  <c r="BK40"/>
  <c r="BM40"/>
  <c r="BO40"/>
  <c r="BQ40"/>
  <c r="BS40"/>
  <c r="BU40"/>
  <c r="BH8"/>
  <c r="BJ8"/>
  <c r="BL8"/>
  <c r="BN8"/>
  <c r="BP8"/>
  <c r="BR8"/>
  <c r="BT8"/>
  <c r="BK8"/>
  <c r="BO8"/>
  <c r="BS8"/>
  <c r="BH6"/>
  <c r="BJ6"/>
  <c r="BL6"/>
  <c r="BN6"/>
  <c r="BP6"/>
  <c r="BR6"/>
  <c r="BT6"/>
  <c r="BI6"/>
  <c r="BM6"/>
  <c r="BQ6"/>
  <c r="BU6"/>
  <c r="BK82"/>
  <c r="BO82"/>
  <c r="BS82"/>
  <c r="BI124"/>
  <c r="BQ124"/>
  <c r="BM124"/>
  <c r="BU124"/>
  <c r="BH183"/>
  <c r="AG178"/>
  <c r="BK90"/>
  <c r="BO90"/>
  <c r="BS90"/>
  <c r="BM90"/>
  <c r="BI90"/>
  <c r="BH70"/>
  <c r="BJ70"/>
  <c r="BL70"/>
  <c r="BN70"/>
  <c r="BP70"/>
  <c r="BR70"/>
  <c r="BT70"/>
  <c r="BU145"/>
  <c r="BS145"/>
  <c r="BQ145"/>
  <c r="BO145"/>
  <c r="BM145"/>
  <c r="BK145"/>
  <c r="BI145"/>
  <c r="BU115"/>
  <c r="BQ115"/>
  <c r="BM115"/>
  <c r="BI115"/>
  <c r="BU135"/>
  <c r="BS135"/>
  <c r="BQ135"/>
  <c r="BO135"/>
  <c r="BM135"/>
  <c r="BK135"/>
  <c r="BT132"/>
  <c r="BR132"/>
  <c r="BP132"/>
  <c r="BN132"/>
  <c r="BL132"/>
  <c r="BJ132"/>
  <c r="BH132"/>
  <c r="BU125"/>
  <c r="BS125"/>
  <c r="BQ125"/>
  <c r="BO125"/>
  <c r="BM125"/>
  <c r="BK125"/>
  <c r="BI125"/>
  <c r="BU129"/>
  <c r="BS129"/>
  <c r="BQ129"/>
  <c r="BO129"/>
  <c r="BM129"/>
  <c r="BK129"/>
  <c r="BI129"/>
  <c r="BT128"/>
  <c r="BR128"/>
  <c r="BP128"/>
  <c r="BN128"/>
  <c r="BL128"/>
  <c r="BJ128"/>
  <c r="BH128"/>
  <c r="BU126"/>
  <c r="BS126"/>
  <c r="BQ126"/>
  <c r="BO126"/>
  <c r="BK126"/>
  <c r="BR119"/>
  <c r="BN119"/>
  <c r="BJ119"/>
  <c r="BU118"/>
  <c r="BQ118"/>
  <c r="BM118"/>
  <c r="BI118"/>
  <c r="BT131"/>
  <c r="BP131"/>
  <c r="BL131"/>
  <c r="BH131"/>
  <c r="BT105"/>
  <c r="BP105"/>
  <c r="BL105"/>
  <c r="BH105"/>
  <c r="BT99"/>
  <c r="BP99"/>
  <c r="BL99"/>
  <c r="BH99"/>
  <c r="BS98"/>
  <c r="BO98"/>
  <c r="BK98"/>
  <c r="BU97"/>
  <c r="BO92"/>
  <c r="BR87"/>
  <c r="BN87"/>
  <c r="BJ87"/>
  <c r="BT84"/>
  <c r="BP84"/>
  <c r="BL84"/>
  <c r="BH84"/>
  <c r="BS83"/>
  <c r="BO83"/>
  <c r="BK83"/>
  <c r="BU82"/>
  <c r="BM82"/>
  <c r="BR78"/>
  <c r="BJ78"/>
  <c r="BQ77"/>
  <c r="BI77"/>
  <c r="BO76"/>
  <c r="BR75"/>
  <c r="BN75"/>
  <c r="BJ75"/>
  <c r="BU74"/>
  <c r="BQ74"/>
  <c r="BM74"/>
  <c r="BI74"/>
  <c r="BT73"/>
  <c r="BP73"/>
  <c r="BL73"/>
  <c r="BH73"/>
  <c r="BS72"/>
  <c r="BO72"/>
  <c r="BK72"/>
  <c r="BS70"/>
  <c r="BO70"/>
  <c r="BK70"/>
  <c r="BR69"/>
  <c r="BN69"/>
  <c r="BJ69"/>
  <c r="BT65"/>
  <c r="BP65"/>
  <c r="BL65"/>
  <c r="BH65"/>
  <c r="BS60"/>
  <c r="BO60"/>
  <c r="BK60"/>
  <c r="BU59"/>
  <c r="BM59"/>
  <c r="BT57"/>
  <c r="BP57"/>
  <c r="BL57"/>
  <c r="BH57"/>
  <c r="BS56"/>
  <c r="BO56"/>
  <c r="BK56"/>
  <c r="BS50"/>
  <c r="BO50"/>
  <c r="BK50"/>
  <c r="BS48"/>
  <c r="BO48"/>
  <c r="BK48"/>
  <c r="BO46"/>
  <c r="BR45"/>
  <c r="BN45"/>
  <c r="BJ45"/>
  <c r="BR43"/>
  <c r="BJ43"/>
  <c r="BT42"/>
  <c r="BP42"/>
  <c r="BL42"/>
  <c r="BH42"/>
  <c r="BR40"/>
  <c r="BN40"/>
  <c r="BJ40"/>
  <c r="BQ39"/>
  <c r="BM39"/>
  <c r="BI39"/>
  <c r="BU33"/>
  <c r="BQ33"/>
  <c r="BM33"/>
  <c r="BI33"/>
  <c r="BT32"/>
  <c r="BP32"/>
  <c r="BL32"/>
  <c r="BH32"/>
  <c r="BI31"/>
  <c r="BS30"/>
  <c r="BO30"/>
  <c r="BK30"/>
  <c r="BN29"/>
  <c r="BS26"/>
  <c r="BK26"/>
  <c r="BH22"/>
  <c r="BO21"/>
  <c r="BN20"/>
  <c r="BU18"/>
  <c r="BM18"/>
  <c r="BQ17"/>
  <c r="BS16"/>
  <c r="BK16"/>
  <c r="BM15"/>
  <c r="BQ8"/>
  <c r="BI8"/>
  <c r="BI10"/>
  <c r="BO9"/>
  <c r="BO6"/>
  <c r="AC103"/>
  <c r="BQ90"/>
  <c r="BQ104"/>
  <c r="BJ122"/>
  <c r="BH116"/>
  <c r="BH165"/>
  <c r="BH34"/>
  <c r="BT82"/>
  <c r="BR82"/>
  <c r="BP82"/>
  <c r="BN82"/>
  <c r="BL82"/>
  <c r="BJ82"/>
  <c r="BH82"/>
  <c r="BT92"/>
  <c r="BR92"/>
  <c r="BP92"/>
  <c r="BN92"/>
  <c r="BL92"/>
  <c r="BJ92"/>
  <c r="BH92"/>
  <c r="BH96"/>
  <c r="AS5" i="3"/>
  <c r="BA5"/>
  <c r="AS22"/>
  <c r="AY22"/>
  <c r="AK21"/>
  <c r="AY21"/>
  <c r="AK20"/>
  <c r="AS20"/>
  <c r="BA20"/>
  <c r="AS19"/>
  <c r="AS18"/>
  <c r="BA18"/>
  <c r="AS17"/>
  <c r="BA15"/>
  <c r="AS14"/>
  <c r="BA14"/>
  <c r="AU11"/>
  <c r="BH47" i="1"/>
  <c r="AF16" i="3"/>
  <c r="G25"/>
  <c r="BQ157" i="1"/>
  <c r="AE14" i="3"/>
  <c r="AR22"/>
  <c r="AL20"/>
  <c r="AL19"/>
  <c r="AL18"/>
  <c r="BI34" i="1"/>
  <c r="BI85"/>
  <c r="AC116"/>
  <c r="AG207"/>
  <c r="AM14" i="3"/>
  <c r="AM11"/>
  <c r="BQ117" i="1"/>
  <c r="BI117"/>
  <c r="BT116"/>
  <c r="BR116"/>
  <c r="BP116"/>
  <c r="BN116"/>
  <c r="BL116"/>
  <c r="BJ116"/>
  <c r="BT115"/>
  <c r="BR115"/>
  <c r="BP115"/>
  <c r="BN115"/>
  <c r="BL115"/>
  <c r="BJ115"/>
  <c r="BH115"/>
  <c r="BU85"/>
  <c r="BS85"/>
  <c r="BQ85"/>
  <c r="BO85"/>
  <c r="BM85"/>
  <c r="BK85"/>
  <c r="BU34"/>
  <c r="BQ34"/>
  <c r="BM34"/>
  <c r="BI55"/>
  <c r="BM157"/>
  <c r="BL165"/>
  <c r="AG92"/>
  <c r="BS165"/>
  <c r="BO165"/>
  <c r="BK165"/>
  <c r="BR165"/>
  <c r="BN165"/>
  <c r="BJ165"/>
  <c r="BU165"/>
  <c r="BQ165"/>
  <c r="BM165"/>
  <c r="BI165"/>
  <c r="BT165"/>
  <c r="BP165"/>
  <c r="BH90"/>
  <c r="AG30"/>
  <c r="BT34"/>
  <c r="BR34"/>
  <c r="BP34"/>
  <c r="BN34"/>
  <c r="BL34"/>
  <c r="BJ34"/>
  <c r="AE25" i="3"/>
  <c r="AF17"/>
  <c r="AF23"/>
  <c r="AF24"/>
  <c r="AY10"/>
  <c r="AY25"/>
  <c r="AJ15"/>
  <c r="AJ25"/>
  <c r="AL15"/>
  <c r="AL25"/>
  <c r="AG157" i="1"/>
  <c r="BH196"/>
  <c r="AG212"/>
  <c r="BH212"/>
  <c r="D212" s="1"/>
  <c r="BT90"/>
  <c r="BR90"/>
  <c r="BP90"/>
  <c r="BN90"/>
  <c r="BL90"/>
  <c r="BJ90"/>
  <c r="AK14" i="3"/>
  <c r="AK25"/>
  <c r="AY12"/>
  <c r="AK22"/>
  <c r="AK16"/>
  <c r="BI111" i="1"/>
  <c r="BK124"/>
  <c r="BH208"/>
  <c r="BS124"/>
  <c r="BO124"/>
  <c r="BI28"/>
  <c r="BK28"/>
  <c r="BM28"/>
  <c r="BO28"/>
  <c r="BQ28"/>
  <c r="AJ20" i="3"/>
  <c r="AJ18"/>
  <c r="BS55" i="1"/>
  <c r="BQ55"/>
  <c r="BO55"/>
  <c r="BM55"/>
  <c r="BK55"/>
  <c r="AF20" i="3"/>
  <c r="EK20" s="1"/>
  <c r="AF21"/>
  <c r="EK21" s="1"/>
  <c r="AE23"/>
  <c r="AE24"/>
  <c r="AK13"/>
  <c r="AK23"/>
  <c r="AK24"/>
  <c r="AM13"/>
  <c r="AM23"/>
  <c r="AM24"/>
  <c r="AQ13"/>
  <c r="AQ23"/>
  <c r="AQ24"/>
  <c r="AS13"/>
  <c r="AS23"/>
  <c r="AS24"/>
  <c r="AU13"/>
  <c r="AU23"/>
  <c r="AU24"/>
  <c r="AW13"/>
  <c r="AW23"/>
  <c r="AW24"/>
  <c r="AY13"/>
  <c r="AY23"/>
  <c r="AY24"/>
  <c r="BA13"/>
  <c r="BA23"/>
  <c r="BA24"/>
  <c r="AJ13"/>
  <c r="AJ24"/>
  <c r="AJ23"/>
  <c r="AL13"/>
  <c r="AL24"/>
  <c r="AL23"/>
  <c r="AR24"/>
  <c r="AR23"/>
  <c r="AT22"/>
  <c r="AT24"/>
  <c r="AT23"/>
  <c r="AV22"/>
  <c r="AV23"/>
  <c r="AV24"/>
  <c r="AZ24"/>
  <c r="AZ23"/>
  <c r="BB24"/>
  <c r="BB23"/>
  <c r="BK117" i="1"/>
  <c r="AG211"/>
  <c r="BH211"/>
  <c r="D211" s="1"/>
  <c r="BI172"/>
  <c r="BK172"/>
  <c r="BM172"/>
  <c r="BO172"/>
  <c r="BQ172"/>
  <c r="BS172"/>
  <c r="BU172"/>
  <c r="BH172"/>
  <c r="BJ172"/>
  <c r="BL172"/>
  <c r="BN172"/>
  <c r="BP172"/>
  <c r="BR172"/>
  <c r="BT172"/>
  <c r="BH205"/>
  <c r="D183" s="1"/>
  <c r="BH209"/>
  <c r="D203" s="1"/>
  <c r="AG213"/>
  <c r="BH213"/>
  <c r="D213" s="1"/>
  <c r="BH206"/>
  <c r="BJ96"/>
  <c r="BH210"/>
  <c r="D210" s="1"/>
  <c r="BH185"/>
  <c r="AG193"/>
  <c r="BA19" i="3"/>
  <c r="BA17"/>
  <c r="BA11"/>
  <c r="BA16"/>
  <c r="BA12"/>
  <c r="BR96" i="1"/>
  <c r="AC156"/>
  <c r="BQ155"/>
  <c r="BM155"/>
  <c r="BI155"/>
  <c r="M50" i="2"/>
  <c r="M25"/>
  <c r="M34"/>
  <c r="AL10" i="3"/>
  <c r="AL9"/>
  <c r="BI97" i="1"/>
  <c r="BM121"/>
  <c r="AG210"/>
  <c r="AY7" i="3"/>
  <c r="M20" i="2"/>
  <c r="M84"/>
  <c r="D79"/>
  <c r="AJ14" i="3"/>
  <c r="AL14"/>
  <c r="BH124" i="1"/>
  <c r="BJ19"/>
  <c r="BT124"/>
  <c r="BR124"/>
  <c r="BP124"/>
  <c r="BN124"/>
  <c r="BL124"/>
  <c r="BJ124"/>
  <c r="BT10"/>
  <c r="BR10"/>
  <c r="BP10"/>
  <c r="BN10"/>
  <c r="BL10"/>
  <c r="BJ10"/>
  <c r="BH10"/>
  <c r="BU121"/>
  <c r="BU38"/>
  <c r="BS38"/>
  <c r="BQ38"/>
  <c r="BO38"/>
  <c r="BM38"/>
  <c r="BK38"/>
  <c r="BI38"/>
  <c r="M11" i="2"/>
  <c r="M41"/>
  <c r="D84"/>
  <c r="AF9" i="3"/>
  <c r="EK9" s="1"/>
  <c r="G13"/>
  <c r="AF10"/>
  <c r="EK10" s="1"/>
  <c r="AE17"/>
  <c r="AF11"/>
  <c r="AE15"/>
  <c r="AK5"/>
  <c r="AM22"/>
  <c r="AM21"/>
  <c r="AK19"/>
  <c r="AM19"/>
  <c r="AK17"/>
  <c r="AM17"/>
  <c r="AK15"/>
  <c r="AM15"/>
  <c r="AK11"/>
  <c r="AK9"/>
  <c r="AM9"/>
  <c r="BI104" i="1"/>
  <c r="BK88"/>
  <c r="AG37"/>
  <c r="BT47"/>
  <c r="BR47"/>
  <c r="BP47"/>
  <c r="BN47"/>
  <c r="BL47"/>
  <c r="BJ47"/>
  <c r="BT96"/>
  <c r="BP96"/>
  <c r="BL96"/>
  <c r="BU141"/>
  <c r="BS141"/>
  <c r="BQ141"/>
  <c r="BO141"/>
  <c r="BM141"/>
  <c r="BK141"/>
  <c r="BI141"/>
  <c r="BS88"/>
  <c r="BO88"/>
  <c r="BU164"/>
  <c r="BS164"/>
  <c r="BQ164"/>
  <c r="BO164"/>
  <c r="BM164"/>
  <c r="BK164"/>
  <c r="BI164"/>
  <c r="BK104"/>
  <c r="BH113"/>
  <c r="AF8" i="3"/>
  <c r="EK8" s="1"/>
  <c r="AW14"/>
  <c r="AW11"/>
  <c r="AW10"/>
  <c r="AW5"/>
  <c r="AW22"/>
  <c r="AW20"/>
  <c r="AW19"/>
  <c r="AW18"/>
  <c r="AW17"/>
  <c r="AW16"/>
  <c r="AW15"/>
  <c r="AW8"/>
  <c r="AW12"/>
  <c r="AW9"/>
  <c r="AW7"/>
  <c r="D11" i="2"/>
  <c r="D13"/>
  <c r="D70"/>
  <c r="M13"/>
  <c r="M65"/>
  <c r="M38"/>
  <c r="M109"/>
  <c r="D18"/>
  <c r="D44"/>
  <c r="D15"/>
  <c r="M51"/>
  <c r="M98"/>
  <c r="M58"/>
  <c r="M16"/>
  <c r="M82"/>
  <c r="M93"/>
  <c r="M69"/>
  <c r="D91"/>
  <c r="D24"/>
  <c r="M37"/>
  <c r="D83"/>
  <c r="D55"/>
  <c r="D48"/>
  <c r="D33"/>
  <c r="AF14" i="3"/>
  <c r="EK14" s="1"/>
  <c r="G24"/>
  <c r="G5"/>
  <c r="AE16"/>
  <c r="AF7"/>
  <c r="G11"/>
  <c r="AE9"/>
  <c r="AL12"/>
  <c r="BI113" i="1"/>
  <c r="BH201"/>
  <c r="D205" s="1"/>
  <c r="BL150"/>
  <c r="AG209"/>
  <c r="BS117"/>
  <c r="BO117"/>
  <c r="BQ111"/>
  <c r="BM111"/>
  <c r="AG27"/>
  <c r="BR19"/>
  <c r="BN19"/>
  <c r="BH181"/>
  <c r="BI123"/>
  <c r="G14" i="3"/>
  <c r="AC204" i="1"/>
  <c r="AG208"/>
  <c r="M54" i="2"/>
  <c r="M21"/>
  <c r="M106"/>
  <c r="M96"/>
  <c r="M77"/>
  <c r="M68"/>
  <c r="M53"/>
  <c r="D50"/>
  <c r="D30"/>
  <c r="D65"/>
  <c r="D23"/>
  <c r="D64"/>
  <c r="D62"/>
  <c r="D108"/>
  <c r="D53"/>
  <c r="D32"/>
  <c r="M107"/>
  <c r="D19"/>
  <c r="G21" i="3"/>
  <c r="G10"/>
  <c r="AF13"/>
  <c r="EK13" s="1"/>
  <c r="AJ5"/>
  <c r="AL5"/>
  <c r="AJ22"/>
  <c r="AL22"/>
  <c r="AJ21"/>
  <c r="AL21"/>
  <c r="AJ11"/>
  <c r="AL11"/>
  <c r="AJ12"/>
  <c r="AJ10"/>
  <c r="AL8"/>
  <c r="AL7"/>
  <c r="BI96" i="1"/>
  <c r="BH111"/>
  <c r="AB40"/>
  <c r="AG206"/>
  <c r="BI138"/>
  <c r="BH193"/>
  <c r="BH155"/>
  <c r="AU12" i="3"/>
  <c r="AU10"/>
  <c r="BS96" i="1"/>
  <c r="BQ96"/>
  <c r="BO96"/>
  <c r="BM96"/>
  <c r="BK96"/>
  <c r="BT111"/>
  <c r="BR111"/>
  <c r="BP111"/>
  <c r="BN111"/>
  <c r="BL111"/>
  <c r="BJ111"/>
  <c r="AG29"/>
  <c r="BU37"/>
  <c r="BS37"/>
  <c r="BQ37"/>
  <c r="BO37"/>
  <c r="BM37"/>
  <c r="BK37"/>
  <c r="BI37"/>
  <c r="BT15"/>
  <c r="BR15"/>
  <c r="BP15"/>
  <c r="BN15"/>
  <c r="BL15"/>
  <c r="BJ15"/>
  <c r="BH15"/>
  <c r="AC57"/>
  <c r="D103" i="2"/>
  <c r="M86"/>
  <c r="M95"/>
  <c r="M87"/>
  <c r="M99"/>
  <c r="M85"/>
  <c r="M6"/>
  <c r="M7"/>
  <c r="M89"/>
  <c r="M46"/>
  <c r="D73"/>
  <c r="D101"/>
  <c r="D97"/>
  <c r="D75"/>
  <c r="M61"/>
  <c r="M19"/>
  <c r="M44"/>
  <c r="M17"/>
  <c r="M75"/>
  <c r="M81"/>
  <c r="M45"/>
  <c r="D93"/>
  <c r="D21"/>
  <c r="D42"/>
  <c r="D61"/>
  <c r="D31"/>
  <c r="D94"/>
  <c r="D113"/>
  <c r="M55"/>
  <c r="D114"/>
  <c r="D116"/>
  <c r="D27"/>
  <c r="M71"/>
  <c r="D95"/>
  <c r="D17"/>
  <c r="M103"/>
  <c r="M57"/>
  <c r="M18"/>
  <c r="M115"/>
  <c r="M47"/>
  <c r="M105"/>
  <c r="M33"/>
  <c r="M78"/>
  <c r="D78"/>
  <c r="M40"/>
  <c r="D96"/>
  <c r="D98"/>
  <c r="D46"/>
  <c r="D12"/>
  <c r="D26"/>
  <c r="D110"/>
  <c r="D106"/>
  <c r="D38"/>
  <c r="M14"/>
  <c r="M5"/>
  <c r="D85"/>
  <c r="D58"/>
  <c r="D115"/>
  <c r="D57"/>
  <c r="D8"/>
  <c r="M28"/>
  <c r="D28"/>
  <c r="D14"/>
  <c r="D59"/>
  <c r="D25"/>
  <c r="D52"/>
  <c r="D81"/>
  <c r="D86"/>
  <c r="D63"/>
  <c r="D16"/>
  <c r="D100"/>
  <c r="D66"/>
  <c r="D54"/>
  <c r="D51"/>
  <c r="D109"/>
  <c r="D5"/>
  <c r="D89"/>
  <c r="D29"/>
  <c r="D88"/>
  <c r="D74"/>
  <c r="D20"/>
  <c r="D67"/>
  <c r="D47"/>
  <c r="D40"/>
  <c r="D77"/>
  <c r="D105"/>
  <c r="D41"/>
  <c r="D45"/>
  <c r="D111"/>
  <c r="AC88" i="1"/>
  <c r="BS104"/>
  <c r="BO104"/>
  <c r="BT113"/>
  <c r="BR113"/>
  <c r="BP113"/>
  <c r="BN113"/>
  <c r="BL113"/>
  <c r="BJ113"/>
  <c r="BR127"/>
  <c r="BN127"/>
  <c r="BJ127"/>
  <c r="BT123"/>
  <c r="BR123"/>
  <c r="BP123"/>
  <c r="BN123"/>
  <c r="BL123"/>
  <c r="BS138"/>
  <c r="BQ138"/>
  <c r="BO138"/>
  <c r="BM138"/>
  <c r="BK138"/>
  <c r="BT155"/>
  <c r="BR155"/>
  <c r="BP155"/>
  <c r="BN155"/>
  <c r="BL155"/>
  <c r="BJ155"/>
  <c r="AB87"/>
  <c r="BH198"/>
  <c r="BH182"/>
  <c r="BI120"/>
  <c r="BT46"/>
  <c r="BR46"/>
  <c r="BP46"/>
  <c r="BN46"/>
  <c r="BL46"/>
  <c r="BJ46"/>
  <c r="BH46"/>
  <c r="BU19"/>
  <c r="BS19"/>
  <c r="BQ19"/>
  <c r="BO19"/>
  <c r="BM19"/>
  <c r="BK19"/>
  <c r="BI19"/>
  <c r="AC74"/>
  <c r="AU9" i="3"/>
  <c r="BA9"/>
  <c r="AU8"/>
  <c r="BA8"/>
  <c r="AU7"/>
  <c r="BA7"/>
  <c r="AB124" i="1"/>
  <c r="AG205"/>
  <c r="AC71"/>
  <c r="BH133"/>
  <c r="BT133"/>
  <c r="BR133"/>
  <c r="BP133"/>
  <c r="BN133"/>
  <c r="BL133"/>
  <c r="BJ133"/>
  <c r="BH180"/>
  <c r="BH88"/>
  <c r="BI156"/>
  <c r="AF18" i="3"/>
  <c r="EK18" s="1"/>
  <c r="AE8"/>
  <c r="AB23" i="1"/>
  <c r="AB104"/>
  <c r="BH89"/>
  <c r="AS16" i="3"/>
  <c r="AS15"/>
  <c r="AS11"/>
  <c r="AS12"/>
  <c r="AC189" i="1"/>
  <c r="AB113"/>
  <c r="AG191"/>
  <c r="BT88"/>
  <c r="BR88"/>
  <c r="BP88"/>
  <c r="BN88"/>
  <c r="BL88"/>
  <c r="BJ88"/>
  <c r="BU120"/>
  <c r="BS120"/>
  <c r="BQ120"/>
  <c r="BO120"/>
  <c r="BM120"/>
  <c r="BK120"/>
  <c r="BS156"/>
  <c r="BQ156"/>
  <c r="BO156"/>
  <c r="BM156"/>
  <c r="BK156"/>
  <c r="BU78"/>
  <c r="BS78"/>
  <c r="BQ78"/>
  <c r="BO78"/>
  <c r="BM78"/>
  <c r="BK78"/>
  <c r="BI78"/>
  <c r="AC159"/>
  <c r="BU29"/>
  <c r="BS29"/>
  <c r="BQ29"/>
  <c r="BO29"/>
  <c r="BM29"/>
  <c r="BK29"/>
  <c r="BI29"/>
  <c r="AC34"/>
  <c r="BH121"/>
  <c r="AE13" i="3"/>
  <c r="AC20" i="1"/>
  <c r="BH80"/>
  <c r="AG204"/>
  <c r="AB20"/>
  <c r="BH97"/>
  <c r="BI127"/>
  <c r="BI121"/>
  <c r="AE18" i="3"/>
  <c r="AQ16"/>
  <c r="AQ15"/>
  <c r="AQ14"/>
  <c r="AQ11"/>
  <c r="AQ9"/>
  <c r="AQ12"/>
  <c r="AQ10"/>
  <c r="AQ6"/>
  <c r="BT77" i="1"/>
  <c r="BR77"/>
  <c r="BP77"/>
  <c r="BN77"/>
  <c r="BL77"/>
  <c r="BJ77"/>
  <c r="BH77"/>
  <c r="BQ121"/>
  <c r="AG58"/>
  <c r="BT89"/>
  <c r="BP89"/>
  <c r="BL89"/>
  <c r="BT80"/>
  <c r="BR80"/>
  <c r="BP80"/>
  <c r="BN80"/>
  <c r="BL80"/>
  <c r="BJ80"/>
  <c r="AG48"/>
  <c r="BT36"/>
  <c r="BR36"/>
  <c r="BP36"/>
  <c r="BN36"/>
  <c r="BL36"/>
  <c r="BJ36"/>
  <c r="BH36"/>
  <c r="AB51"/>
  <c r="AB154"/>
  <c r="G9" i="3"/>
  <c r="AK12"/>
  <c r="AK10"/>
  <c r="AM10"/>
  <c r="AK8"/>
  <c r="AM8"/>
  <c r="AQ8"/>
  <c r="AS6"/>
  <c r="AW6"/>
  <c r="AY6"/>
  <c r="AK7"/>
  <c r="AM7"/>
  <c r="AQ7"/>
  <c r="AB83" i="1"/>
  <c r="AB217"/>
  <c r="BH123"/>
  <c r="BJ123"/>
  <c r="BK157"/>
  <c r="BO157"/>
  <c r="BS157"/>
  <c r="BU157"/>
  <c r="BK121"/>
  <c r="BO121"/>
  <c r="BS121"/>
  <c r="BH150"/>
  <c r="BO150"/>
  <c r="BS150"/>
  <c r="BU150"/>
  <c r="AB53"/>
  <c r="AG6"/>
  <c r="BT7"/>
  <c r="BR7"/>
  <c r="BP7"/>
  <c r="BN7"/>
  <c r="BL7"/>
  <c r="BJ7"/>
  <c r="BH7"/>
  <c r="AF12" i="3"/>
  <c r="BH187" i="1"/>
  <c r="AC179"/>
  <c r="AB214"/>
  <c r="AB216"/>
  <c r="AB89"/>
  <c r="AC68"/>
  <c r="BH192"/>
  <c r="AB210"/>
  <c r="AB148"/>
  <c r="AB90"/>
  <c r="AC15"/>
  <c r="AC99"/>
  <c r="AC136"/>
  <c r="AB18"/>
  <c r="AB47"/>
  <c r="AC45"/>
  <c r="AB133"/>
  <c r="AG202"/>
  <c r="AG181"/>
  <c r="BT97"/>
  <c r="BR97"/>
  <c r="BP97"/>
  <c r="BN97"/>
  <c r="BL97"/>
  <c r="BJ97"/>
  <c r="AB156"/>
  <c r="BS127"/>
  <c r="BQ127"/>
  <c r="BO127"/>
  <c r="BM127"/>
  <c r="BK127"/>
  <c r="AG59"/>
  <c r="BU43"/>
  <c r="BS43"/>
  <c r="BQ43"/>
  <c r="BO43"/>
  <c r="BM43"/>
  <c r="BK43"/>
  <c r="BI43"/>
  <c r="AC9"/>
  <c r="CC154"/>
  <c r="AB153"/>
  <c r="AC153"/>
  <c r="AC78"/>
  <c r="AB52"/>
  <c r="BH188"/>
  <c r="AE21" i="3"/>
  <c r="CC163" i="1"/>
  <c r="CC146"/>
  <c r="CC162"/>
  <c r="CC134"/>
  <c r="CC158"/>
  <c r="CC93"/>
  <c r="AB65"/>
  <c r="AC127"/>
  <c r="AB209"/>
  <c r="AB33"/>
  <c r="AC24"/>
  <c r="AB118"/>
  <c r="BH104"/>
  <c r="AB57"/>
  <c r="BH189"/>
  <c r="BH190"/>
  <c r="BH186"/>
  <c r="AB101"/>
  <c r="AB120"/>
  <c r="AB130"/>
  <c r="AB211"/>
  <c r="AC173"/>
  <c r="AB136"/>
  <c r="BJ150"/>
  <c r="CC179"/>
  <c r="BH202"/>
  <c r="D208" s="1"/>
  <c r="AG160"/>
  <c r="BT104"/>
  <c r="BR104"/>
  <c r="BP104"/>
  <c r="BN104"/>
  <c r="BL104"/>
  <c r="BJ104"/>
  <c r="CC167"/>
  <c r="BT59"/>
  <c r="BR59"/>
  <c r="BP59"/>
  <c r="BN59"/>
  <c r="BL59"/>
  <c r="BJ59"/>
  <c r="BH59"/>
  <c r="AC50"/>
  <c r="AB193"/>
  <c r="BT76"/>
  <c r="BR76"/>
  <c r="BP76"/>
  <c r="BN76"/>
  <c r="BL76"/>
  <c r="BJ76"/>
  <c r="BH76"/>
  <c r="AB41"/>
  <c r="AG15"/>
  <c r="BT17"/>
  <c r="BR17"/>
  <c r="BP17"/>
  <c r="BN17"/>
  <c r="BL17"/>
  <c r="BJ17"/>
  <c r="BH17"/>
  <c r="CC171"/>
  <c r="CC166"/>
  <c r="AC217"/>
  <c r="AB185"/>
  <c r="AC11"/>
  <c r="BH184"/>
  <c r="CC175"/>
  <c r="CC170"/>
  <c r="CC168"/>
  <c r="AC82"/>
  <c r="AC41"/>
  <c r="AG108"/>
  <c r="BH199"/>
  <c r="AC220"/>
  <c r="AG201"/>
  <c r="AE7" i="3"/>
  <c r="AE19"/>
  <c r="AE20"/>
  <c r="AE22"/>
  <c r="AF19"/>
  <c r="EK19" s="1"/>
  <c r="AJ9"/>
  <c r="AJ8"/>
  <c r="AJ7"/>
  <c r="AJ6"/>
  <c r="CC203" i="1"/>
  <c r="CC149"/>
  <c r="CC68"/>
  <c r="CC44"/>
  <c r="AC63"/>
  <c r="AB164"/>
  <c r="AB181"/>
  <c r="AB141"/>
  <c r="AB204"/>
  <c r="AB178"/>
  <c r="AC140"/>
  <c r="AB161"/>
  <c r="CC147"/>
  <c r="CC137"/>
  <c r="AC13"/>
  <c r="AB13"/>
  <c r="AB196"/>
  <c r="AB70"/>
  <c r="AB169"/>
  <c r="AB140"/>
  <c r="AC26"/>
  <c r="AC94"/>
  <c r="AB77"/>
  <c r="AC112"/>
  <c r="AB207"/>
  <c r="AC161"/>
  <c r="AB165"/>
  <c r="AB42"/>
  <c r="BI89"/>
  <c r="BH117"/>
  <c r="AG141"/>
  <c r="AG175"/>
  <c r="AG169"/>
  <c r="AC145"/>
  <c r="AC213"/>
  <c r="BU117"/>
  <c r="BT117"/>
  <c r="BR117"/>
  <c r="BP117"/>
  <c r="BN117"/>
  <c r="BL117"/>
  <c r="BJ117"/>
  <c r="AB76"/>
  <c r="BU89"/>
  <c r="BS89"/>
  <c r="BQ89"/>
  <c r="BO89"/>
  <c r="BM89"/>
  <c r="BK89"/>
  <c r="CC66"/>
  <c r="BH31"/>
  <c r="BJ31"/>
  <c r="BL31"/>
  <c r="BN31"/>
  <c r="BP31"/>
  <c r="BR31"/>
  <c r="BT31"/>
  <c r="BS31"/>
  <c r="BO31"/>
  <c r="BK31"/>
  <c r="CC41"/>
  <c r="AB35"/>
  <c r="AC32"/>
  <c r="BI22"/>
  <c r="BK22"/>
  <c r="BM22"/>
  <c r="BO22"/>
  <c r="BQ22"/>
  <c r="BS22"/>
  <c r="BU22"/>
  <c r="AG24"/>
  <c r="BR22"/>
  <c r="BN22"/>
  <c r="BJ22"/>
  <c r="CC177"/>
  <c r="CC107"/>
  <c r="CC81"/>
  <c r="AE12" i="3"/>
  <c r="AE10"/>
  <c r="AE6"/>
  <c r="G18"/>
  <c r="D36" i="2"/>
  <c r="M49"/>
  <c r="D49"/>
  <c r="M39"/>
  <c r="D39"/>
  <c r="M70"/>
  <c r="DU121"/>
  <c r="A121" s="1"/>
  <c r="M60"/>
  <c r="M67"/>
  <c r="M56"/>
  <c r="M94"/>
  <c r="M97"/>
  <c r="M63"/>
  <c r="M12"/>
  <c r="M113"/>
  <c r="M100"/>
  <c r="M76"/>
  <c r="M9"/>
  <c r="M8"/>
  <c r="M35"/>
  <c r="M43"/>
  <c r="M22"/>
  <c r="M111"/>
  <c r="D37"/>
  <c r="D9"/>
  <c r="D34"/>
  <c r="D107"/>
  <c r="D87"/>
  <c r="D90"/>
  <c r="D22"/>
  <c r="D35"/>
  <c r="D43"/>
  <c r="D69"/>
  <c r="D72"/>
  <c r="D102"/>
  <c r="M110"/>
  <c r="D60"/>
  <c r="CC195" i="1"/>
  <c r="CC91"/>
  <c r="D82" i="2"/>
  <c r="D68"/>
  <c r="D80"/>
  <c r="D56"/>
  <c r="D71"/>
  <c r="D112"/>
  <c r="D76"/>
  <c r="D6"/>
  <c r="D7"/>
  <c r="CC27" i="1"/>
  <c r="CC23"/>
  <c r="BT121"/>
  <c r="BR121"/>
  <c r="BP121"/>
  <c r="BN121"/>
  <c r="BL121"/>
  <c r="BJ121"/>
  <c r="BT150"/>
  <c r="BR150"/>
  <c r="BP150"/>
  <c r="BN150"/>
  <c r="AR13" i="3"/>
  <c r="AR6"/>
  <c r="AR7"/>
  <c r="AR8"/>
  <c r="AR9"/>
  <c r="AR10"/>
  <c r="AR12"/>
  <c r="AR11"/>
  <c r="AR14"/>
  <c r="AR15"/>
  <c r="AR16"/>
  <c r="AR17"/>
  <c r="AR18"/>
  <c r="AR19"/>
  <c r="AR20"/>
  <c r="AR5"/>
  <c r="AT13"/>
  <c r="AT6"/>
  <c r="AT7"/>
  <c r="AT8"/>
  <c r="AT9"/>
  <c r="AT10"/>
  <c r="AT12"/>
  <c r="AT11"/>
  <c r="AT14"/>
  <c r="AT15"/>
  <c r="AT16"/>
  <c r="AT17"/>
  <c r="AT18"/>
  <c r="AT19"/>
  <c r="AT20"/>
  <c r="AT5"/>
  <c r="AV13"/>
  <c r="AV6"/>
  <c r="AV7"/>
  <c r="AV8"/>
  <c r="AV9"/>
  <c r="AV10"/>
  <c r="AV12"/>
  <c r="AV11"/>
  <c r="AV14"/>
  <c r="AV15"/>
  <c r="AV16"/>
  <c r="AV17"/>
  <c r="AV18"/>
  <c r="AV19"/>
  <c r="AV20"/>
  <c r="AV5"/>
  <c r="AZ13"/>
  <c r="AZ6"/>
  <c r="AZ7"/>
  <c r="AZ8"/>
  <c r="AZ9"/>
  <c r="AZ10"/>
  <c r="AZ12"/>
  <c r="AZ11"/>
  <c r="AZ14"/>
  <c r="AZ15"/>
  <c r="AZ16"/>
  <c r="AZ17"/>
  <c r="AZ18"/>
  <c r="AZ19"/>
  <c r="AZ20"/>
  <c r="AZ21"/>
  <c r="AZ22"/>
  <c r="AZ5"/>
  <c r="BB13"/>
  <c r="BB6"/>
  <c r="BB7"/>
  <c r="BB8"/>
  <c r="BB9"/>
  <c r="BB10"/>
  <c r="BB12"/>
  <c r="BB11"/>
  <c r="BB14"/>
  <c r="BB15"/>
  <c r="BB16"/>
  <c r="BB17"/>
  <c r="BB18"/>
  <c r="BB19"/>
  <c r="BB20"/>
  <c r="BB21"/>
  <c r="BB22"/>
  <c r="BB5"/>
  <c r="M36" i="2"/>
  <c r="M73"/>
  <c r="M26"/>
  <c r="M32"/>
  <c r="M48"/>
  <c r="M42"/>
  <c r="M91"/>
  <c r="M108"/>
  <c r="M104"/>
  <c r="M62"/>
  <c r="M92"/>
  <c r="M83"/>
  <c r="M64"/>
  <c r="M79"/>
  <c r="M10"/>
  <c r="M15"/>
  <c r="M101"/>
  <c r="M59"/>
  <c r="DU122"/>
  <c r="A122" s="1"/>
  <c r="DU123"/>
  <c r="A123" s="1"/>
  <c r="BI150" i="1"/>
  <c r="BK150"/>
  <c r="BM150"/>
  <c r="BT157"/>
  <c r="BR157"/>
  <c r="BP157"/>
  <c r="BN157"/>
  <c r="BL157"/>
  <c r="BJ157"/>
  <c r="BH157"/>
  <c r="D187" l="1"/>
  <c r="D202"/>
  <c r="D199"/>
  <c r="AD147"/>
  <c r="AD199"/>
  <c r="AD203"/>
  <c r="AD187"/>
  <c r="AD76"/>
  <c r="D161"/>
  <c r="CC53"/>
  <c r="D170"/>
  <c r="AC80"/>
  <c r="DU120" i="2"/>
  <c r="A120" s="1"/>
  <c r="AD7" i="1"/>
  <c r="D102"/>
  <c r="D180"/>
  <c r="D186"/>
  <c r="AB71"/>
  <c r="D135"/>
  <c r="D159"/>
  <c r="D209"/>
  <c r="D147"/>
  <c r="D190"/>
  <c r="D153"/>
  <c r="D172"/>
  <c r="EQ177"/>
  <c r="D158"/>
  <c r="D179"/>
  <c r="D165"/>
  <c r="D174"/>
  <c r="D200"/>
  <c r="D101"/>
  <c r="CC114"/>
  <c r="D104"/>
  <c r="D120"/>
  <c r="D173"/>
  <c r="D108"/>
  <c r="D114"/>
  <c r="D109"/>
  <c r="CC58"/>
  <c r="CC101"/>
  <c r="D177"/>
  <c r="D167"/>
  <c r="D96"/>
  <c r="D181"/>
  <c r="D191"/>
  <c r="D119"/>
  <c r="D137"/>
  <c r="D130"/>
  <c r="D152"/>
  <c r="D178"/>
  <c r="D155"/>
  <c r="D171"/>
  <c r="D151"/>
  <c r="AD172"/>
  <c r="AD174"/>
  <c r="D121"/>
  <c r="D113"/>
  <c r="D146"/>
  <c r="D175"/>
  <c r="D116"/>
  <c r="D14"/>
  <c r="D169"/>
  <c r="D141"/>
  <c r="D134"/>
  <c r="D72"/>
  <c r="CC24"/>
  <c r="D166"/>
  <c r="D176"/>
  <c r="D207"/>
  <c r="D188"/>
  <c r="D185"/>
  <c r="D53"/>
  <c r="D25"/>
  <c r="D184"/>
  <c r="D64"/>
  <c r="D66"/>
  <c r="D65"/>
  <c r="D194"/>
  <c r="CC49"/>
  <c r="D138"/>
  <c r="D124"/>
  <c r="D189"/>
  <c r="D182"/>
  <c r="AD53"/>
  <c r="D196"/>
  <c r="D201"/>
  <c r="D197"/>
  <c r="D93"/>
  <c r="D110"/>
  <c r="D85"/>
  <c r="D62"/>
  <c r="D37"/>
  <c r="D73"/>
  <c r="D44"/>
  <c r="D36"/>
  <c r="D133"/>
  <c r="D86"/>
  <c r="D142"/>
  <c r="D84"/>
  <c r="D118"/>
  <c r="D140"/>
  <c r="D78"/>
  <c r="D39"/>
  <c r="D115"/>
  <c r="D58"/>
  <c r="D128"/>
  <c r="D42"/>
  <c r="D204"/>
  <c r="D129"/>
  <c r="D122"/>
  <c r="D160"/>
  <c r="D144"/>
  <c r="D69"/>
  <c r="D89"/>
  <c r="D92"/>
  <c r="D20"/>
  <c r="D51"/>
  <c r="D126"/>
  <c r="D56"/>
  <c r="D94"/>
  <c r="D192"/>
  <c r="D131"/>
  <c r="D157"/>
  <c r="D55"/>
  <c r="D98"/>
  <c r="D156"/>
  <c r="D117"/>
  <c r="D33"/>
  <c r="D132"/>
  <c r="D17"/>
  <c r="D83"/>
  <c r="D154"/>
  <c r="D18"/>
  <c r="D77"/>
  <c r="D11"/>
  <c r="D145"/>
  <c r="D163"/>
  <c r="D99"/>
  <c r="D123"/>
  <c r="D16"/>
  <c r="D206"/>
  <c r="D70"/>
  <c r="D143"/>
  <c r="D82"/>
  <c r="D198"/>
  <c r="D90"/>
  <c r="D107"/>
  <c r="D29"/>
  <c r="D48"/>
  <c r="D52"/>
  <c r="D47"/>
  <c r="D148"/>
  <c r="D87"/>
  <c r="D21"/>
  <c r="D28"/>
  <c r="D195"/>
  <c r="D74"/>
  <c r="D57"/>
  <c r="D60"/>
  <c r="D26"/>
  <c r="D23"/>
  <c r="D105"/>
  <c r="D7"/>
  <c r="D32"/>
  <c r="D80"/>
  <c r="D162"/>
  <c r="D95"/>
  <c r="D40"/>
  <c r="D46"/>
  <c r="D150"/>
  <c r="D24"/>
  <c r="D193"/>
  <c r="D106"/>
  <c r="D54"/>
  <c r="D125"/>
  <c r="D63"/>
  <c r="D91"/>
  <c r="D149"/>
  <c r="D81"/>
  <c r="D100"/>
  <c r="D76"/>
  <c r="D50"/>
  <c r="D139"/>
  <c r="D164"/>
  <c r="D127"/>
  <c r="D88"/>
  <c r="D79"/>
  <c r="D111"/>
  <c r="D103"/>
  <c r="D112"/>
  <c r="D136"/>
  <c r="D38"/>
  <c r="D68"/>
  <c r="D59"/>
  <c r="D75"/>
  <c r="D97"/>
  <c r="D30"/>
  <c r="D67"/>
  <c r="D61"/>
  <c r="D43"/>
  <c r="D27"/>
  <c r="D19"/>
  <c r="D49"/>
  <c r="D31"/>
  <c r="D22"/>
  <c r="D45"/>
  <c r="D34"/>
  <c r="D13"/>
  <c r="D71"/>
  <c r="D35"/>
  <c r="D41"/>
  <c r="D9"/>
  <c r="D15"/>
  <c r="D6"/>
  <c r="D12"/>
  <c r="D10"/>
  <c r="CC84"/>
  <c r="CC119"/>
  <c r="CC92"/>
  <c r="CC122"/>
  <c r="CC86"/>
  <c r="CC71"/>
  <c r="AD96"/>
  <c r="AD137"/>
  <c r="AC5"/>
  <c r="AD55"/>
  <c r="AD181"/>
  <c r="AD61"/>
  <c r="EQ176"/>
  <c r="EQ105"/>
  <c r="EQ68"/>
  <c r="AD67"/>
  <c r="AC23"/>
  <c r="AD24"/>
  <c r="AD45"/>
  <c r="EQ213"/>
  <c r="CC183"/>
  <c r="CC102"/>
  <c r="AD182"/>
  <c r="AD122"/>
  <c r="AD19"/>
  <c r="AD58"/>
  <c r="AD195"/>
  <c r="AD95"/>
  <c r="AD78"/>
  <c r="AD33"/>
  <c r="AD6"/>
  <c r="AD82"/>
  <c r="CC139"/>
  <c r="AD125"/>
  <c r="AD51"/>
  <c r="CC160"/>
  <c r="AD10"/>
  <c r="AD178"/>
  <c r="AD127"/>
  <c r="AD43"/>
  <c r="AD81"/>
  <c r="AD39"/>
  <c r="AD88"/>
  <c r="AD148"/>
  <c r="AD97"/>
  <c r="AD83"/>
  <c r="AB59"/>
  <c r="CC13"/>
  <c r="AD171"/>
  <c r="AD59"/>
  <c r="AD156"/>
  <c r="AD133"/>
  <c r="AD102"/>
  <c r="AD49"/>
  <c r="AD157"/>
  <c r="AD27"/>
  <c r="AD123"/>
  <c r="AD80"/>
  <c r="AD11"/>
  <c r="AD44"/>
  <c r="AD35"/>
  <c r="AD50"/>
  <c r="AD71"/>
  <c r="AD107"/>
  <c r="AD114"/>
  <c r="AD63"/>
  <c r="AD169"/>
  <c r="AD72"/>
  <c r="AD93"/>
  <c r="AD176"/>
  <c r="AD60"/>
  <c r="AD129"/>
  <c r="AD196"/>
  <c r="AD131"/>
  <c r="AD16"/>
  <c r="AD207"/>
  <c r="AD149"/>
  <c r="AD94"/>
  <c r="AD198"/>
  <c r="AD167"/>
  <c r="AD13"/>
  <c r="AD197"/>
  <c r="AD185"/>
  <c r="AD146"/>
  <c r="AD66"/>
  <c r="AD47"/>
  <c r="AD75"/>
  <c r="AD145"/>
  <c r="AD62"/>
  <c r="AD111"/>
  <c r="AD91"/>
  <c r="AD41"/>
  <c r="AD14"/>
  <c r="AD46"/>
  <c r="AD163"/>
  <c r="AD15"/>
  <c r="AD138"/>
  <c r="AD40"/>
  <c r="AD136"/>
  <c r="AD18"/>
  <c r="AD151"/>
  <c r="AD175"/>
  <c r="AD100"/>
  <c r="AD73"/>
  <c r="AD70"/>
  <c r="AD68"/>
  <c r="AD121"/>
  <c r="AD56"/>
  <c r="AD191"/>
  <c r="AD29"/>
  <c r="AD113"/>
  <c r="AD48"/>
  <c r="AD162"/>
  <c r="AD192"/>
  <c r="AD64"/>
  <c r="AD189"/>
  <c r="AD140"/>
  <c r="AD23"/>
  <c r="AD188"/>
  <c r="AD119"/>
  <c r="AD52"/>
  <c r="AD115"/>
  <c r="AD124"/>
  <c r="AD109"/>
  <c r="AD22"/>
  <c r="AD150"/>
  <c r="AD99"/>
  <c r="AD90"/>
  <c r="AD89"/>
  <c r="AD206"/>
  <c r="AD34"/>
  <c r="AD92"/>
  <c r="AD32"/>
  <c r="AD12"/>
  <c r="AD166"/>
  <c r="AD116"/>
  <c r="AD184"/>
  <c r="AD9"/>
  <c r="AD103"/>
  <c r="AD204"/>
  <c r="AD194"/>
  <c r="AD54"/>
  <c r="AD84"/>
  <c r="AD154"/>
  <c r="AD141"/>
  <c r="AD30"/>
  <c r="AD69"/>
  <c r="AD201"/>
  <c r="AD26"/>
  <c r="AD85"/>
  <c r="AD173"/>
  <c r="AD177"/>
  <c r="AD38"/>
  <c r="AD105"/>
  <c r="AD132"/>
  <c r="AD36"/>
  <c r="AD28"/>
  <c r="AD118"/>
  <c r="AD21"/>
  <c r="AD57"/>
  <c r="AD25"/>
  <c r="AD152"/>
  <c r="AD108"/>
  <c r="AD130"/>
  <c r="AD86"/>
  <c r="AD20"/>
  <c r="AD128"/>
  <c r="AD79"/>
  <c r="AD37"/>
  <c r="AD17"/>
  <c r="AD110"/>
  <c r="AD112"/>
  <c r="AD134"/>
  <c r="AD139"/>
  <c r="AD144"/>
  <c r="AD142"/>
  <c r="AD87"/>
  <c r="CC220"/>
  <c r="CC218"/>
  <c r="CC219"/>
  <c r="AC6"/>
  <c r="AB126"/>
  <c r="CC54"/>
  <c r="AC92"/>
  <c r="AB7"/>
  <c r="CC197"/>
  <c r="CC65"/>
  <c r="CC64"/>
  <c r="ED121" i="2"/>
  <c r="CC153" i="1"/>
  <c r="CC110"/>
  <c r="CC148"/>
  <c r="CC142"/>
  <c r="CC51"/>
  <c r="CC103"/>
  <c r="CC169"/>
  <c r="CC140"/>
  <c r="CC144"/>
  <c r="CC143"/>
  <c r="CC16"/>
  <c r="CC94"/>
  <c r="CC109"/>
  <c r="CC152"/>
  <c r="CC136"/>
  <c r="CC178"/>
  <c r="CC173"/>
  <c r="CC100"/>
  <c r="CC112"/>
  <c r="CC161"/>
  <c r="CC95"/>
  <c r="CC159"/>
  <c r="CC130"/>
  <c r="CC52"/>
  <c r="CC67"/>
  <c r="CC62"/>
  <c r="AB27"/>
  <c r="AB79"/>
  <c r="AC165"/>
  <c r="AC181"/>
  <c r="AB94"/>
  <c r="CC25"/>
  <c r="CC191"/>
  <c r="CC174"/>
  <c r="CC11"/>
  <c r="CC63"/>
  <c r="CC42"/>
  <c r="CC99"/>
  <c r="CC118"/>
  <c r="CC129"/>
  <c r="CC125"/>
  <c r="CC145"/>
  <c r="AB34"/>
  <c r="AB149"/>
  <c r="AB179"/>
  <c r="AC170"/>
  <c r="AB80"/>
  <c r="AC120"/>
  <c r="AB127"/>
  <c r="AC64"/>
  <c r="AC47"/>
  <c r="AC109"/>
  <c r="AC62"/>
  <c r="AC101"/>
  <c r="AB119"/>
  <c r="CC28"/>
  <c r="CC90"/>
  <c r="CC70"/>
  <c r="CC20"/>
  <c r="CC9"/>
  <c r="CC48"/>
  <c r="CC116"/>
  <c r="CC60"/>
  <c r="CC56"/>
  <c r="CC50"/>
  <c r="CC55"/>
  <c r="CC79"/>
  <c r="EK12" i="3"/>
  <c r="EK11"/>
  <c r="CC6" i="1"/>
  <c r="CC69"/>
  <c r="AB39"/>
  <c r="CC34"/>
  <c r="CC115"/>
  <c r="CC30"/>
  <c r="CC32"/>
  <c r="CC40"/>
  <c r="CC45"/>
  <c r="CC72"/>
  <c r="CC131"/>
  <c r="CC126"/>
  <c r="CC128"/>
  <c r="CC132"/>
  <c r="CC176"/>
  <c r="CC124"/>
  <c r="CC85"/>
  <c r="CC135"/>
  <c r="AB150"/>
  <c r="CC26"/>
  <c r="CC106"/>
  <c r="CC98"/>
  <c r="AC72"/>
  <c r="AB170"/>
  <c r="AC79"/>
  <c r="CC35"/>
  <c r="AB145"/>
  <c r="AC36"/>
  <c r="AB159"/>
  <c r="AB61"/>
  <c r="AC91"/>
  <c r="AB19"/>
  <c r="AC42"/>
  <c r="AB64"/>
  <c r="AB16"/>
  <c r="AB188"/>
  <c r="AC65"/>
  <c r="AB116"/>
  <c r="AC201"/>
  <c r="AB63"/>
  <c r="AB85"/>
  <c r="AB98"/>
  <c r="AB115"/>
  <c r="AC107"/>
  <c r="AC192"/>
  <c r="AC12"/>
  <c r="AB107"/>
  <c r="AB36"/>
  <c r="AC75"/>
  <c r="CC74"/>
  <c r="AC85"/>
  <c r="AC119"/>
  <c r="AB12"/>
  <c r="AB122"/>
  <c r="AC175"/>
  <c r="AB175"/>
  <c r="AC149"/>
  <c r="CC38"/>
  <c r="CC61"/>
  <c r="AB162"/>
  <c r="AB194"/>
  <c r="AC106"/>
  <c r="AC122"/>
  <c r="CC18"/>
  <c r="CC75"/>
  <c r="AC7"/>
  <c r="AB206"/>
  <c r="AB43"/>
  <c r="AB182"/>
  <c r="AC185"/>
  <c r="CC193"/>
  <c r="CC155"/>
  <c r="CC200"/>
  <c r="CC164"/>
  <c r="AC169"/>
  <c r="AB129"/>
  <c r="AB213"/>
  <c r="CC57"/>
  <c r="AB37"/>
  <c r="AB11"/>
  <c r="AC139"/>
  <c r="AC19"/>
  <c r="AC113"/>
  <c r="AB99"/>
  <c r="DU119" i="2"/>
  <c r="A119" s="1"/>
  <c r="AC70" i="1"/>
  <c r="CC8"/>
  <c r="AB197"/>
  <c r="AC104"/>
  <c r="AC51"/>
  <c r="AB78"/>
  <c r="AC141"/>
  <c r="AB72"/>
  <c r="AC10"/>
  <c r="AC200"/>
  <c r="AB55"/>
  <c r="AB10"/>
  <c r="DU115" i="2"/>
  <c r="A115" s="1"/>
  <c r="DU41"/>
  <c r="A41" s="1"/>
  <c r="AC142" i="1"/>
  <c r="CC156"/>
  <c r="BD25" i="3"/>
  <c r="EJ25" s="1"/>
  <c r="A25" s="1"/>
  <c r="CC33" i="1"/>
  <c r="AB88"/>
  <c r="AB91"/>
  <c r="AB139"/>
  <c r="CC151"/>
  <c r="AC166"/>
  <c r="AB205"/>
  <c r="AC22"/>
  <c r="AB22"/>
  <c r="AB93"/>
  <c r="AB176"/>
  <c r="AC27"/>
  <c r="CC14"/>
  <c r="AB166"/>
  <c r="AC177"/>
  <c r="AB177"/>
  <c r="AB56"/>
  <c r="CC73"/>
  <c r="AB26"/>
  <c r="DU107" i="2"/>
  <c r="A107" s="1"/>
  <c r="DU5"/>
  <c r="A5" s="1"/>
  <c r="DU109"/>
  <c r="A109" s="1"/>
  <c r="AB108" i="1"/>
  <c r="AC56"/>
  <c r="AC98"/>
  <c r="AB105"/>
  <c r="AC150"/>
  <c r="CC105"/>
  <c r="AB199"/>
  <c r="AC199"/>
  <c r="AB28"/>
  <c r="AC194"/>
  <c r="AB163"/>
  <c r="AC135"/>
  <c r="AC134"/>
  <c r="CC39"/>
  <c r="DU92" i="2"/>
  <c r="A92" s="1"/>
  <c r="AC216" i="1"/>
  <c r="AC28"/>
  <c r="AB103"/>
  <c r="AB45"/>
  <c r="AB17"/>
  <c r="AB131"/>
  <c r="AB110"/>
  <c r="AB186"/>
  <c r="CC15"/>
  <c r="CC21"/>
  <c r="AC97"/>
  <c r="CC83"/>
  <c r="CC217"/>
  <c r="G217" s="1"/>
  <c r="AB97"/>
  <c r="CC87"/>
  <c r="AB187"/>
  <c r="AC187"/>
  <c r="CC214"/>
  <c r="CC215"/>
  <c r="AB9"/>
  <c r="AB102"/>
  <c r="CC108"/>
  <c r="AC115"/>
  <c r="AB123"/>
  <c r="AB86"/>
  <c r="CC113"/>
  <c r="AC164"/>
  <c r="AC55"/>
  <c r="AC147"/>
  <c r="AB147"/>
  <c r="CC216"/>
  <c r="CC12"/>
  <c r="AB114"/>
  <c r="AC110"/>
  <c r="CC82"/>
  <c r="CC138"/>
  <c r="AC30"/>
  <c r="AC182"/>
  <c r="AB144"/>
  <c r="AC31"/>
  <c r="AB192"/>
  <c r="AC123"/>
  <c r="AC144"/>
  <c r="AB31"/>
  <c r="AC130"/>
  <c r="AC43"/>
  <c r="AB30"/>
  <c r="AC77"/>
  <c r="AC21"/>
  <c r="AB21"/>
  <c r="AC124"/>
  <c r="AB173"/>
  <c r="AB46"/>
  <c r="AC46"/>
  <c r="CC78"/>
  <c r="CC88"/>
  <c r="CC133"/>
  <c r="CC19"/>
  <c r="CC47"/>
  <c r="AB142"/>
  <c r="AC158"/>
  <c r="AB158"/>
  <c r="CC46"/>
  <c r="AB62"/>
  <c r="CC111"/>
  <c r="CC202"/>
  <c r="CC10"/>
  <c r="AB135"/>
  <c r="CC141"/>
  <c r="AC18"/>
  <c r="AC76"/>
  <c r="AC210"/>
  <c r="CC207"/>
  <c r="AB167"/>
  <c r="AB100"/>
  <c r="AC206"/>
  <c r="AC100"/>
  <c r="AB138"/>
  <c r="AB15"/>
  <c r="AB106"/>
  <c r="AB200"/>
  <c r="AC87"/>
  <c r="AC146"/>
  <c r="AC90"/>
  <c r="AB146"/>
  <c r="AC118"/>
  <c r="CC165"/>
  <c r="AB219"/>
  <c r="AB49"/>
  <c r="AC131"/>
  <c r="AC49"/>
  <c r="CC204"/>
  <c r="AC143"/>
  <c r="AB174"/>
  <c r="CC212"/>
  <c r="AC174"/>
  <c r="CC196"/>
  <c r="AC105"/>
  <c r="CC43"/>
  <c r="BD13" i="3"/>
  <c r="EJ13" s="1"/>
  <c r="AB74" i="1"/>
  <c r="AB202"/>
  <c r="CC208"/>
  <c r="AC93"/>
  <c r="AC29"/>
  <c r="AB137"/>
  <c r="AB29"/>
  <c r="AC178"/>
  <c r="AC202"/>
  <c r="AC40"/>
  <c r="AC133"/>
  <c r="AC53"/>
  <c r="AC168"/>
  <c r="AB201"/>
  <c r="AC83"/>
  <c r="AC184"/>
  <c r="AB184"/>
  <c r="CC213"/>
  <c r="AB111"/>
  <c r="AB73"/>
  <c r="CC199"/>
  <c r="BD24" i="3"/>
  <c r="EJ24" s="1"/>
  <c r="A24" s="1"/>
  <c r="BD23"/>
  <c r="EJ23" s="1"/>
  <c r="A23" s="1"/>
  <c r="AC163" i="1"/>
  <c r="AB95"/>
  <c r="AB75"/>
  <c r="CC209"/>
  <c r="CC172"/>
  <c r="CC211"/>
  <c r="AB157"/>
  <c r="AC157"/>
  <c r="CC185"/>
  <c r="CC210"/>
  <c r="CC206"/>
  <c r="CC205"/>
  <c r="AC33"/>
  <c r="CC182"/>
  <c r="AC114"/>
  <c r="AB50"/>
  <c r="AC197"/>
  <c r="AB183"/>
  <c r="AC89"/>
  <c r="AC215"/>
  <c r="AB112"/>
  <c r="CC80"/>
  <c r="DU39" i="2"/>
  <c r="A39" s="1"/>
  <c r="DU37"/>
  <c r="A37" s="1"/>
  <c r="AC73" i="1"/>
  <c r="AC108"/>
  <c r="AB48"/>
  <c r="AC167"/>
  <c r="AC48"/>
  <c r="AC193"/>
  <c r="CC181"/>
  <c r="AC138"/>
  <c r="CC77"/>
  <c r="AC84"/>
  <c r="AC129"/>
  <c r="DU114" i="2"/>
  <c r="A114" s="1"/>
  <c r="DU117"/>
  <c r="A117" s="1"/>
  <c r="DU40"/>
  <c r="A40" s="1"/>
  <c r="DU38"/>
  <c r="A38" s="1"/>
  <c r="AC151" i="1"/>
  <c r="AC218"/>
  <c r="AC126"/>
  <c r="AB134"/>
  <c r="CC198"/>
  <c r="CC37"/>
  <c r="AB151"/>
  <c r="CC123"/>
  <c r="DU82" i="2"/>
  <c r="A82" s="1"/>
  <c r="DU81"/>
  <c r="A81" s="1"/>
  <c r="DU113"/>
  <c r="A113" s="1"/>
  <c r="DU93"/>
  <c r="A93" s="1"/>
  <c r="DU27"/>
  <c r="A27" s="1"/>
  <c r="DU85"/>
  <c r="A85" s="1"/>
  <c r="AC14" i="1"/>
  <c r="AC111"/>
  <c r="CC29"/>
  <c r="CC120"/>
  <c r="AB84"/>
  <c r="AB152"/>
  <c r="AB203"/>
  <c r="AC148"/>
  <c r="AB198"/>
  <c r="CC36"/>
  <c r="CC127"/>
  <c r="AC16"/>
  <c r="AB82"/>
  <c r="AB190"/>
  <c r="AB81"/>
  <c r="AB220"/>
  <c r="AB208"/>
  <c r="AC208"/>
  <c r="AC198"/>
  <c r="AC81"/>
  <c r="DU112" i="2"/>
  <c r="A112" s="1"/>
  <c r="DU35"/>
  <c r="A35" s="1"/>
  <c r="DU79"/>
  <c r="A79" s="1"/>
  <c r="DU36"/>
  <c r="A36" s="1"/>
  <c r="DU10"/>
  <c r="A10" s="1"/>
  <c r="DU28"/>
  <c r="A28" s="1"/>
  <c r="DU9"/>
  <c r="A9" s="1"/>
  <c r="DU101"/>
  <c r="A101" s="1"/>
  <c r="DU102"/>
  <c r="A102" s="1"/>
  <c r="DU22"/>
  <c r="A22" s="1"/>
  <c r="DU76"/>
  <c r="A76" s="1"/>
  <c r="DU80"/>
  <c r="A80" s="1"/>
  <c r="DU25"/>
  <c r="A25" s="1"/>
  <c r="DU23"/>
  <c r="A23" s="1"/>
  <c r="DU29"/>
  <c r="A29" s="1"/>
  <c r="AB189" i="1"/>
  <c r="AC59"/>
  <c r="AC25"/>
  <c r="AB54"/>
  <c r="AB68"/>
  <c r="AC96"/>
  <c r="AC95"/>
  <c r="AC162"/>
  <c r="AC152"/>
  <c r="CC96"/>
  <c r="AC54"/>
  <c r="EQ62"/>
  <c r="EQ78"/>
  <c r="AB109"/>
  <c r="AC61"/>
  <c r="AC209"/>
  <c r="DU21" i="2"/>
  <c r="A21" s="1"/>
  <c r="DU95"/>
  <c r="A95" s="1"/>
  <c r="DU13"/>
  <c r="A13" s="1"/>
  <c r="DU94"/>
  <c r="A94" s="1"/>
  <c r="DU68"/>
  <c r="A68" s="1"/>
  <c r="DU11"/>
  <c r="A11" s="1"/>
  <c r="DU42"/>
  <c r="A42" s="1"/>
  <c r="DU20"/>
  <c r="A20" s="1"/>
  <c r="DU90"/>
  <c r="A90" s="1"/>
  <c r="DU69"/>
  <c r="A69" s="1"/>
  <c r="DU96"/>
  <c r="A96" s="1"/>
  <c r="DU17"/>
  <c r="A17" s="1"/>
  <c r="DU91"/>
  <c r="A91" s="1"/>
  <c r="DU26"/>
  <c r="A26" s="1"/>
  <c r="DU108"/>
  <c r="A108" s="1"/>
  <c r="DU51"/>
  <c r="A51" s="1"/>
  <c r="DU71"/>
  <c r="A71" s="1"/>
  <c r="DU111"/>
  <c r="A111" s="1"/>
  <c r="DU118"/>
  <c r="A118" s="1"/>
  <c r="DU116"/>
  <c r="A116" s="1"/>
  <c r="DU70"/>
  <c r="A70" s="1"/>
  <c r="DU99"/>
  <c r="A99" s="1"/>
  <c r="DU98"/>
  <c r="A98" s="1"/>
  <c r="DU24"/>
  <c r="A24" s="1"/>
  <c r="DU7"/>
  <c r="A7" s="1"/>
  <c r="DU48"/>
  <c r="A48" s="1"/>
  <c r="DU16"/>
  <c r="A16" s="1"/>
  <c r="DU12"/>
  <c r="A12" s="1"/>
  <c r="DU6"/>
  <c r="A6" s="1"/>
  <c r="DU8"/>
  <c r="A8" s="1"/>
  <c r="DU52"/>
  <c r="A52" s="1"/>
  <c r="DU50"/>
  <c r="A50" s="1"/>
  <c r="DU49"/>
  <c r="A49" s="1"/>
  <c r="DU86"/>
  <c r="A86" s="1"/>
  <c r="DU97"/>
  <c r="A97" s="1"/>
  <c r="DU77"/>
  <c r="A77" s="1"/>
  <c r="DU110"/>
  <c r="A110" s="1"/>
  <c r="AB125" i="1"/>
  <c r="AC212"/>
  <c r="AC171"/>
  <c r="AB195"/>
  <c r="AC39"/>
  <c r="AB66"/>
  <c r="AB171"/>
  <c r="AC125"/>
  <c r="AB168"/>
  <c r="AB96"/>
  <c r="EQ139"/>
  <c r="EQ132"/>
  <c r="EQ75"/>
  <c r="EQ71"/>
  <c r="EQ67"/>
  <c r="EQ55"/>
  <c r="EQ142"/>
  <c r="EQ114"/>
  <c r="EQ146"/>
  <c r="AC86"/>
  <c r="AB218"/>
  <c r="AC102"/>
  <c r="CC89"/>
  <c r="CC97"/>
  <c r="AC183"/>
  <c r="AC37"/>
  <c r="EQ116"/>
  <c r="EQ82"/>
  <c r="EQ18"/>
  <c r="AC172"/>
  <c r="AC190"/>
  <c r="AC188"/>
  <c r="AB172"/>
  <c r="AB25"/>
  <c r="AC117"/>
  <c r="AB69"/>
  <c r="AC154"/>
  <c r="AB128"/>
  <c r="AC214"/>
  <c r="AC121"/>
  <c r="AC69"/>
  <c r="AB215"/>
  <c r="AB121"/>
  <c r="AC128"/>
  <c r="EQ115"/>
  <c r="EQ117"/>
  <c r="EQ77"/>
  <c r="EQ69"/>
  <c r="EQ53"/>
  <c r="EQ64"/>
  <c r="EQ79"/>
  <c r="EQ66"/>
  <c r="CC17"/>
  <c r="AC66"/>
  <c r="AB60"/>
  <c r="AB180"/>
  <c r="AB6"/>
  <c r="AB14"/>
  <c r="CC7"/>
  <c r="AC196"/>
  <c r="AC195"/>
  <c r="AC180"/>
  <c r="AB132"/>
  <c r="AB212"/>
  <c r="AB117"/>
  <c r="AC176"/>
  <c r="CC76"/>
  <c r="CC59"/>
  <c r="AC132"/>
  <c r="AC17"/>
  <c r="AC52"/>
  <c r="AC191"/>
  <c r="CC189"/>
  <c r="AC38"/>
  <c r="AC44"/>
  <c r="AC60"/>
  <c r="CC117"/>
  <c r="AB191"/>
  <c r="CC184"/>
  <c r="AC35"/>
  <c r="AB38"/>
  <c r="EQ70"/>
  <c r="EQ76"/>
  <c r="CC104"/>
  <c r="EQ8"/>
  <c r="EQ22"/>
  <c r="EQ38"/>
  <c r="EQ102"/>
  <c r="EQ107"/>
  <c r="EQ100"/>
  <c r="EQ44"/>
  <c r="EQ36"/>
  <c r="EQ28"/>
  <c r="EQ20"/>
  <c r="EQ42"/>
  <c r="EQ161"/>
  <c r="EQ171"/>
  <c r="EQ188"/>
  <c r="EQ12"/>
  <c r="EQ151"/>
  <c r="EQ108"/>
  <c r="EQ101"/>
  <c r="EQ85"/>
  <c r="EQ41"/>
  <c r="EQ10"/>
  <c r="EQ163"/>
  <c r="EQ25"/>
  <c r="EQ46"/>
  <c r="EQ93"/>
  <c r="EQ109"/>
  <c r="EQ48"/>
  <c r="EQ40"/>
  <c r="EQ24"/>
  <c r="EQ190"/>
  <c r="EQ14"/>
  <c r="EQ148"/>
  <c r="EQ103"/>
  <c r="EQ94"/>
  <c r="EQ16"/>
  <c r="CC190"/>
  <c r="CC201"/>
  <c r="CC194"/>
  <c r="AC58"/>
  <c r="AC186"/>
  <c r="AB44"/>
  <c r="AB58"/>
  <c r="AC205"/>
  <c r="AC203"/>
  <c r="AB160"/>
  <c r="AB67"/>
  <c r="AC155"/>
  <c r="AB32"/>
  <c r="AB155"/>
  <c r="AC160"/>
  <c r="AC67"/>
  <c r="CC187"/>
  <c r="G218" s="1"/>
  <c r="EQ141"/>
  <c r="EQ173"/>
  <c r="EQ81"/>
  <c r="EQ73"/>
  <c r="EQ65"/>
  <c r="CC31"/>
  <c r="CC22"/>
  <c r="BD22" i="3"/>
  <c r="BD20"/>
  <c r="BD18"/>
  <c r="BD16"/>
  <c r="BD14"/>
  <c r="BD12"/>
  <c r="BD9"/>
  <c r="BD7"/>
  <c r="CC121" i="1"/>
  <c r="CC186"/>
  <c r="CC180"/>
  <c r="DU63" i="2"/>
  <c r="A63" s="1"/>
  <c r="DU67"/>
  <c r="A67" s="1"/>
  <c r="CC192" i="1"/>
  <c r="DU105" i="2"/>
  <c r="A105" s="1"/>
  <c r="DU100"/>
  <c r="A100" s="1"/>
  <c r="DU53"/>
  <c r="A53" s="1"/>
  <c r="DU54"/>
  <c r="A54" s="1"/>
  <c r="DU55"/>
  <c r="A55" s="1"/>
  <c r="DU62"/>
  <c r="A62" s="1"/>
  <c r="DU59"/>
  <c r="A59" s="1"/>
  <c r="DU18"/>
  <c r="A18" s="1"/>
  <c r="DU19"/>
  <c r="A19" s="1"/>
  <c r="DU89"/>
  <c r="A89" s="1"/>
  <c r="DU87"/>
  <c r="A87" s="1"/>
  <c r="DU60"/>
  <c r="A60" s="1"/>
  <c r="DU31"/>
  <c r="A31" s="1"/>
  <c r="DU30"/>
  <c r="A30" s="1"/>
  <c r="DU32"/>
  <c r="A32" s="1"/>
  <c r="DU34"/>
  <c r="A34" s="1"/>
  <c r="DU33"/>
  <c r="A33" s="1"/>
  <c r="DU106"/>
  <c r="A106" s="1"/>
  <c r="DU66"/>
  <c r="A66" s="1"/>
  <c r="DU64"/>
  <c r="A64" s="1"/>
  <c r="BD21" i="3"/>
  <c r="BD5"/>
  <c r="BD19"/>
  <c r="BD17"/>
  <c r="BD15"/>
  <c r="BD11"/>
  <c r="BD10"/>
  <c r="BD8"/>
  <c r="BD6"/>
  <c r="DU103" i="2"/>
  <c r="A103" s="1"/>
  <c r="DU75"/>
  <c r="A75" s="1"/>
  <c r="DU74"/>
  <c r="A74" s="1"/>
  <c r="DU44"/>
  <c r="A44" s="1"/>
  <c r="DU45"/>
  <c r="A45" s="1"/>
  <c r="DU46"/>
  <c r="A46" s="1"/>
  <c r="DU43"/>
  <c r="A43" s="1"/>
  <c r="DU47"/>
  <c r="A47" s="1"/>
  <c r="DU72"/>
  <c r="A72" s="1"/>
  <c r="DU73"/>
  <c r="A73" s="1"/>
  <c r="DU58"/>
  <c r="A58" s="1"/>
  <c r="DU56"/>
  <c r="A56" s="1"/>
  <c r="DU57"/>
  <c r="A57" s="1"/>
  <c r="DU14"/>
  <c r="A14" s="1"/>
  <c r="DU15"/>
  <c r="A15" s="1"/>
  <c r="DU61"/>
  <c r="A61" s="1"/>
  <c r="DU88"/>
  <c r="A88" s="1"/>
  <c r="DU84"/>
  <c r="A84" s="1"/>
  <c r="DU104"/>
  <c r="A104" s="1"/>
  <c r="DU78"/>
  <c r="A78" s="1"/>
  <c r="DU65"/>
  <c r="A65" s="1"/>
  <c r="DU83"/>
  <c r="A83" s="1"/>
  <c r="CC188" i="1"/>
  <c r="CC157"/>
  <c r="CC150"/>
  <c r="ED122" i="2"/>
  <c r="ED123"/>
  <c r="G219" i="1" l="1"/>
  <c r="ED120" i="2"/>
  <c r="G74" i="1"/>
  <c r="G165"/>
  <c r="G169"/>
  <c r="G135"/>
  <c r="G26"/>
  <c r="G92"/>
  <c r="G38"/>
  <c r="G29"/>
  <c r="EQ166"/>
  <c r="EQ112"/>
  <c r="EQ84"/>
  <c r="EQ74"/>
  <c r="EQ45"/>
  <c r="EQ52"/>
  <c r="EQ165"/>
  <c r="EQ54"/>
  <c r="EQ129"/>
  <c r="EQ192"/>
  <c r="EQ195"/>
  <c r="EQ212"/>
  <c r="EQ205"/>
  <c r="EQ198"/>
  <c r="EQ193"/>
  <c r="EQ215"/>
  <c r="EQ197"/>
  <c r="EQ208"/>
  <c r="EQ194"/>
  <c r="EQ185"/>
  <c r="EQ196"/>
  <c r="EQ209"/>
  <c r="EQ206"/>
  <c r="EQ200"/>
  <c r="EQ199"/>
  <c r="EQ183"/>
  <c r="EQ211"/>
  <c r="EQ210"/>
  <c r="EQ202"/>
  <c r="EQ207"/>
  <c r="EQ204"/>
  <c r="EQ201"/>
  <c r="EQ172"/>
  <c r="EQ157"/>
  <c r="G189"/>
  <c r="G30"/>
  <c r="G57"/>
  <c r="G112"/>
  <c r="G179"/>
  <c r="G204"/>
  <c r="G141"/>
  <c r="G11"/>
  <c r="G180"/>
  <c r="G94"/>
  <c r="G88"/>
  <c r="G113"/>
  <c r="G136"/>
  <c r="G68"/>
  <c r="G173"/>
  <c r="G28"/>
  <c r="G70"/>
  <c r="ED9" i="2"/>
  <c r="ED97"/>
  <c r="ED70"/>
  <c r="ED118"/>
  <c r="ED71"/>
  <c r="ED91"/>
  <c r="ED42"/>
  <c r="ED68"/>
  <c r="ED21"/>
  <c r="ED76"/>
  <c r="ED117"/>
  <c r="ED37"/>
  <c r="ED109"/>
  <c r="ED107"/>
  <c r="ED115"/>
  <c r="ED77"/>
  <c r="ED48"/>
  <c r="ED111"/>
  <c r="ED17"/>
  <c r="ED20"/>
  <c r="ED11"/>
  <c r="ED94"/>
  <c r="ED23"/>
  <c r="ED80"/>
  <c r="ED22"/>
  <c r="ED101"/>
  <c r="ED36"/>
  <c r="ED85"/>
  <c r="ED93"/>
  <c r="ED81"/>
  <c r="ED114"/>
  <c r="ED39"/>
  <c r="ED92"/>
  <c r="ED119"/>
  <c r="ED90"/>
  <c r="G71" i="1"/>
  <c r="G75"/>
  <c r="G153"/>
  <c r="G102"/>
  <c r="G194"/>
  <c r="G85"/>
  <c r="G103"/>
  <c r="ED5" i="2"/>
  <c r="G18" i="1"/>
  <c r="G36"/>
  <c r="G130"/>
  <c r="G20"/>
  <c r="G140"/>
  <c r="G42"/>
  <c r="G47"/>
  <c r="G77"/>
  <c r="G116"/>
  <c r="G23"/>
  <c r="G200"/>
  <c r="G145"/>
  <c r="G193"/>
  <c r="G120"/>
  <c r="G177"/>
  <c r="G170"/>
  <c r="G201"/>
  <c r="G9"/>
  <c r="G107"/>
  <c r="G76"/>
  <c r="G91"/>
  <c r="G27"/>
  <c r="G43"/>
  <c r="G78"/>
  <c r="G152"/>
  <c r="G162"/>
  <c r="G205"/>
  <c r="G93"/>
  <c r="G72"/>
  <c r="G6"/>
  <c r="G7"/>
  <c r="G122"/>
  <c r="G175"/>
  <c r="G150"/>
  <c r="G149"/>
  <c r="G50"/>
  <c r="G181"/>
  <c r="G182"/>
  <c r="G139"/>
  <c r="G197"/>
  <c r="G211"/>
  <c r="G161"/>
  <c r="G104"/>
  <c r="G118"/>
  <c r="G10"/>
  <c r="G119"/>
  <c r="G166"/>
  <c r="G82"/>
  <c r="G19"/>
  <c r="G79"/>
  <c r="G101"/>
  <c r="ED41" i="2"/>
  <c r="G143" i="1"/>
  <c r="G176"/>
  <c r="G137"/>
  <c r="G133"/>
  <c r="G178"/>
  <c r="G216"/>
  <c r="G64"/>
  <c r="G199"/>
  <c r="ED38" i="2"/>
  <c r="G45" i="1"/>
  <c r="G206"/>
  <c r="G106"/>
  <c r="G147"/>
  <c r="G187"/>
  <c r="G164"/>
  <c r="G31"/>
  <c r="G144"/>
  <c r="G192"/>
  <c r="G114"/>
  <c r="G123"/>
  <c r="G127"/>
  <c r="G21"/>
  <c r="G124"/>
  <c r="G13"/>
  <c r="G40"/>
  <c r="G142"/>
  <c r="G12"/>
  <c r="G129"/>
  <c r="G158"/>
  <c r="G46"/>
  <c r="G51"/>
  <c r="G207"/>
  <c r="G62"/>
  <c r="G22"/>
  <c r="G100"/>
  <c r="G195"/>
  <c r="G87"/>
  <c r="G15"/>
  <c r="G90"/>
  <c r="G146"/>
  <c r="G33"/>
  <c r="G80"/>
  <c r="G49"/>
  <c r="G105"/>
  <c r="G174"/>
  <c r="G215"/>
  <c r="G131"/>
  <c r="G115"/>
  <c r="G202"/>
  <c r="G110"/>
  <c r="G108"/>
  <c r="G44"/>
  <c r="G83"/>
  <c r="G65"/>
  <c r="G99"/>
  <c r="G159"/>
  <c r="G163"/>
  <c r="G184"/>
  <c r="ED7" i="2"/>
  <c r="ED40"/>
  <c r="G89" i="1"/>
  <c r="G220"/>
  <c r="G73"/>
  <c r="G138"/>
  <c r="G167"/>
  <c r="G117"/>
  <c r="G185"/>
  <c r="G60"/>
  <c r="G97"/>
  <c r="G208"/>
  <c r="G210"/>
  <c r="G134"/>
  <c r="ED82" i="2"/>
  <c r="ED29"/>
  <c r="ED28"/>
  <c r="ED25"/>
  <c r="ED27"/>
  <c r="ED113"/>
  <c r="ED35"/>
  <c r="ED12"/>
  <c r="ED79"/>
  <c r="ED16"/>
  <c r="ED112"/>
  <c r="ED102"/>
  <c r="ED24"/>
  <c r="G151" i="1"/>
  <c r="G126"/>
  <c r="G111"/>
  <c r="G34"/>
  <c r="G148"/>
  <c r="G14"/>
  <c r="G25"/>
  <c r="ED10" i="2"/>
  <c r="ED95"/>
  <c r="ED98"/>
  <c r="ED26"/>
  <c r="ED13"/>
  <c r="ED69"/>
  <c r="ED99"/>
  <c r="ED96"/>
  <c r="ED86"/>
  <c r="G54" i="1"/>
  <c r="G16"/>
  <c r="G66"/>
  <c r="G81"/>
  <c r="G63"/>
  <c r="EQ123"/>
  <c r="EQ186"/>
  <c r="EQ127"/>
  <c r="EQ59"/>
  <c r="EQ150"/>
  <c r="EQ50"/>
  <c r="G24"/>
  <c r="EQ136"/>
  <c r="EQ203"/>
  <c r="EQ121"/>
  <c r="ED108" i="2"/>
  <c r="ED51"/>
  <c r="ED116"/>
  <c r="ED49"/>
  <c r="ED8"/>
  <c r="ED50"/>
  <c r="ED52"/>
  <c r="ED6"/>
  <c r="ED110"/>
  <c r="G32" i="1"/>
  <c r="G125"/>
  <c r="G39"/>
  <c r="G209"/>
  <c r="EQ130"/>
  <c r="EQ147"/>
  <c r="EQ137"/>
  <c r="EQ133"/>
  <c r="EQ134"/>
  <c r="G59"/>
  <c r="G203"/>
  <c r="EQ63"/>
  <c r="EQ119"/>
  <c r="EQ135"/>
  <c r="EQ140"/>
  <c r="G190"/>
  <c r="G171"/>
  <c r="G37"/>
  <c r="G53"/>
  <c r="G160"/>
  <c r="EQ126"/>
  <c r="G213"/>
  <c r="EQ72"/>
  <c r="EQ124"/>
  <c r="G69"/>
  <c r="EQ118"/>
  <c r="EQ131"/>
  <c r="EQ145"/>
  <c r="EQ80"/>
  <c r="EQ143"/>
  <c r="EQ125"/>
  <c r="EQ169"/>
  <c r="G121"/>
  <c r="G214"/>
  <c r="G86"/>
  <c r="G154"/>
  <c r="EQ6"/>
  <c r="EQ128"/>
  <c r="EQ120"/>
  <c r="EQ138"/>
  <c r="EQ122"/>
  <c r="G109"/>
  <c r="G183"/>
  <c r="G157"/>
  <c r="G168"/>
  <c r="G61"/>
  <c r="G95"/>
  <c r="G128"/>
  <c r="G56"/>
  <c r="G196"/>
  <c r="G55"/>
  <c r="G188"/>
  <c r="G52"/>
  <c r="EQ174"/>
  <c r="EQ182"/>
  <c r="EQ170"/>
  <c r="EQ156"/>
  <c r="EQ179"/>
  <c r="EQ181"/>
  <c r="EQ164"/>
  <c r="EQ175"/>
  <c r="EQ180"/>
  <c r="EQ21"/>
  <c r="EQ162"/>
  <c r="EQ104"/>
  <c r="EQ189"/>
  <c r="EQ96"/>
  <c r="EQ9"/>
  <c r="EQ32"/>
  <c r="EQ159"/>
  <c r="EQ191"/>
  <c r="EQ187"/>
  <c r="EQ152"/>
  <c r="EQ17"/>
  <c r="EQ144"/>
  <c r="EQ33"/>
  <c r="EQ113"/>
  <c r="G41"/>
  <c r="G98"/>
  <c r="G132"/>
  <c r="G156"/>
  <c r="G212"/>
  <c r="G17"/>
  <c r="G35"/>
  <c r="EQ154"/>
  <c r="EQ15"/>
  <c r="EQ37"/>
  <c r="EQ43"/>
  <c r="EQ91"/>
  <c r="EQ106"/>
  <c r="EQ168"/>
  <c r="EQ184"/>
  <c r="EQ111"/>
  <c r="EQ178"/>
  <c r="EQ149"/>
  <c r="EQ13"/>
  <c r="EQ95"/>
  <c r="EQ167"/>
  <c r="EQ34"/>
  <c r="EQ26"/>
  <c r="EQ98"/>
  <c r="EQ90"/>
  <c r="EQ47"/>
  <c r="EQ110"/>
  <c r="EQ153"/>
  <c r="EQ31"/>
  <c r="EQ39"/>
  <c r="EQ23"/>
  <c r="EQ11"/>
  <c r="EQ7"/>
  <c r="EQ83"/>
  <c r="EQ99"/>
  <c r="EQ158"/>
  <c r="EQ35"/>
  <c r="EQ27"/>
  <c r="EQ19"/>
  <c r="EQ155"/>
  <c r="EQ160"/>
  <c r="G58"/>
  <c r="G186"/>
  <c r="G48"/>
  <c r="G198"/>
  <c r="G155"/>
  <c r="G191"/>
  <c r="G96"/>
  <c r="G67"/>
  <c r="G172"/>
  <c r="G84"/>
  <c r="ED65" i="2"/>
  <c r="ED15"/>
  <c r="ED83"/>
  <c r="ED78"/>
  <c r="ED84"/>
  <c r="ED61"/>
  <c r="ED14"/>
  <c r="ED56"/>
  <c r="ED73"/>
  <c r="ED47"/>
  <c r="ED46"/>
  <c r="ED44"/>
  <c r="ED75"/>
  <c r="EJ6" i="3"/>
  <c r="EJ10"/>
  <c r="EJ15"/>
  <c r="EJ19"/>
  <c r="EJ21"/>
  <c r="ED66" i="2"/>
  <c r="ED34"/>
  <c r="ED30"/>
  <c r="ED60"/>
  <c r="ED89"/>
  <c r="ED18"/>
  <c r="ED62"/>
  <c r="ED54"/>
  <c r="ED100"/>
  <c r="ED63"/>
  <c r="EJ9" i="3"/>
  <c r="EJ14"/>
  <c r="EJ18"/>
  <c r="EJ22"/>
  <c r="A13"/>
  <c r="ED104" i="2"/>
  <c r="ED88"/>
  <c r="ED57"/>
  <c r="ED58"/>
  <c r="ED72"/>
  <c r="ED43"/>
  <c r="ED45"/>
  <c r="ED74"/>
  <c r="ED103"/>
  <c r="EJ8" i="3"/>
  <c r="EJ12"/>
  <c r="EJ17"/>
  <c r="EJ5"/>
  <c r="ED64" i="2"/>
  <c r="ED106"/>
  <c r="ED33"/>
  <c r="ED32"/>
  <c r="ED31"/>
  <c r="ED87"/>
  <c r="ED19"/>
  <c r="ED59"/>
  <c r="ED55"/>
  <c r="ED53"/>
  <c r="ED105"/>
  <c r="ED67"/>
  <c r="EJ7" i="3"/>
  <c r="EJ11"/>
  <c r="EJ16"/>
  <c r="EJ20"/>
  <c r="EQ92" i="1" l="1"/>
  <c r="EQ86"/>
  <c r="EQ57"/>
  <c r="EQ58"/>
  <c r="EQ49"/>
  <c r="EQ51"/>
  <c r="EQ216"/>
  <c r="EQ214"/>
  <c r="A7" i="3"/>
  <c r="A17"/>
  <c r="A12"/>
  <c r="A22"/>
  <c r="A18"/>
  <c r="A14"/>
  <c r="A9"/>
  <c r="A19"/>
  <c r="A20"/>
  <c r="A16"/>
  <c r="A11"/>
  <c r="A5"/>
  <c r="A8"/>
  <c r="A21"/>
  <c r="A15"/>
  <c r="A10"/>
  <c r="A6"/>
  <c r="EQ217" i="1" l="1"/>
  <c r="EQ56"/>
  <c r="EQ60"/>
  <c r="EQ61"/>
  <c r="EQ218" l="1"/>
  <c r="EQ220"/>
  <c r="EQ219"/>
  <c r="AF18" l="1"/>
  <c r="AF132" l="1"/>
  <c r="AF136" l="1"/>
  <c r="AF137" s="1"/>
  <c r="AF138" l="1"/>
  <c r="AF110" l="1"/>
  <c r="AF197"/>
  <c r="AF172" l="1"/>
  <c r="AF94" l="1"/>
  <c r="AF204"/>
  <c r="AF130" l="1"/>
  <c r="AF113"/>
  <c r="AF164"/>
  <c r="A130" l="1"/>
  <c r="EP130"/>
  <c r="AF180"/>
  <c r="AF133" l="1"/>
  <c r="AF135" s="1"/>
  <c r="AF75" l="1"/>
  <c r="AF114"/>
  <c r="AF185"/>
  <c r="AF112" l="1"/>
  <c r="AF129" l="1"/>
  <c r="EP129" l="1"/>
  <c r="A129"/>
  <c r="AF115"/>
  <c r="AF103"/>
  <c r="AF121"/>
  <c r="AF140"/>
  <c r="AF123" l="1"/>
  <c r="AF107"/>
  <c r="AF97"/>
  <c r="AF192"/>
  <c r="AF82" l="1"/>
  <c r="AF88"/>
  <c r="AF147"/>
  <c r="AF194" l="1"/>
  <c r="AF207" l="1"/>
  <c r="AF181" l="1"/>
  <c r="AF126" s="1"/>
  <c r="AF139" l="1"/>
  <c r="AF148" l="1"/>
  <c r="AF149" s="1"/>
  <c r="AF153" s="1"/>
  <c r="AF127"/>
  <c r="AF104"/>
  <c r="AF108" l="1"/>
  <c r="AF95" s="1"/>
  <c r="AF91"/>
  <c r="AF128"/>
  <c r="A91" l="1"/>
  <c r="EP91"/>
  <c r="AF131"/>
  <c r="AF106"/>
  <c r="A110"/>
  <c r="EP110"/>
  <c r="AF72"/>
  <c r="AF98"/>
  <c r="AF120"/>
  <c r="AF142"/>
  <c r="AF145"/>
  <c r="A131" l="1"/>
  <c r="EP131"/>
  <c r="EP126"/>
  <c r="A126"/>
  <c r="EP112"/>
  <c r="A112"/>
  <c r="AF143"/>
  <c r="EP108"/>
  <c r="A108"/>
  <c r="AF69"/>
  <c r="AF65" s="1"/>
  <c r="EP104"/>
  <c r="A104"/>
  <c r="AF189"/>
  <c r="AF85" l="1"/>
  <c r="AF83"/>
  <c r="AF90" s="1"/>
  <c r="AF99"/>
  <c r="AF111"/>
  <c r="AF119"/>
  <c r="AF109" s="1"/>
  <c r="AF158" s="1"/>
  <c r="AF159" s="1"/>
  <c r="AF156"/>
  <c r="AF150"/>
  <c r="EP90" l="1"/>
  <c r="A90"/>
  <c r="EP115"/>
  <c r="A111"/>
  <c r="EP111"/>
  <c r="AF87"/>
  <c r="EP85"/>
  <c r="A85"/>
  <c r="EP82"/>
  <c r="A82"/>
  <c r="EP95"/>
  <c r="A95"/>
  <c r="A115"/>
  <c r="AF151"/>
  <c r="AF118" s="1"/>
  <c r="A118" s="1"/>
  <c r="EP114"/>
  <c r="A114"/>
  <c r="AF152"/>
  <c r="A103"/>
  <c r="EP103"/>
  <c r="EP133"/>
  <c r="A133"/>
  <c r="EP132"/>
  <c r="A132"/>
  <c r="AF154"/>
  <c r="A136"/>
  <c r="EP136"/>
  <c r="AF160"/>
  <c r="AF188" s="1"/>
  <c r="AF162"/>
  <c r="EP118" l="1"/>
  <c r="AF89"/>
  <c r="EP87"/>
  <c r="AF196"/>
  <c r="AF206" s="1"/>
  <c r="AF170" s="1"/>
  <c r="AF141"/>
  <c r="A148"/>
  <c r="EP148"/>
  <c r="EP149"/>
  <c r="A149"/>
  <c r="AF125"/>
  <c r="AF173"/>
  <c r="AF96"/>
  <c r="EP88" l="1"/>
  <c r="EP89"/>
  <c r="A135"/>
  <c r="EP135"/>
  <c r="EP123"/>
  <c r="A123"/>
  <c r="A121"/>
  <c r="EP121"/>
  <c r="A94"/>
  <c r="EP94"/>
  <c r="AF117"/>
  <c r="A153" s="1"/>
  <c r="EP125"/>
  <c r="A125"/>
  <c r="EP152"/>
  <c r="A152"/>
  <c r="AF155"/>
  <c r="AF144" s="1"/>
  <c r="A137" s="1"/>
  <c r="EP138"/>
  <c r="A138"/>
  <c r="A147"/>
  <c r="EP147"/>
  <c r="EP106"/>
  <c r="A106"/>
  <c r="A150" l="1"/>
  <c r="EP150"/>
  <c r="AF157"/>
  <c r="EP137"/>
  <c r="EP151"/>
  <c r="A151"/>
  <c r="AF163"/>
  <c r="AF175"/>
  <c r="EP155"/>
  <c r="A155"/>
  <c r="EP153"/>
  <c r="EP154"/>
  <c r="A154"/>
  <c r="AF101"/>
  <c r="EP141"/>
  <c r="A141"/>
  <c r="AF176"/>
  <c r="A113" l="1"/>
  <c r="EP113"/>
  <c r="A189"/>
  <c r="EP189"/>
  <c r="A127"/>
  <c r="EP127"/>
  <c r="A128"/>
  <c r="EP128"/>
  <c r="AF178"/>
  <c r="AF134" l="1"/>
  <c r="A134" l="1"/>
  <c r="EP134"/>
  <c r="EP168"/>
  <c r="AF182"/>
  <c r="EP170" l="1"/>
  <c r="A170"/>
  <c r="A172"/>
  <c r="EP172"/>
  <c r="AF184"/>
  <c r="EP171" l="1"/>
  <c r="AF146"/>
  <c r="A120"/>
  <c r="EP120"/>
  <c r="AF78"/>
  <c r="EP145"/>
  <c r="A145"/>
  <c r="EP144"/>
  <c r="A144"/>
  <c r="A143"/>
  <c r="EP143"/>
  <c r="AF161"/>
  <c r="EP195"/>
  <c r="A78" l="1"/>
  <c r="EP78"/>
  <c r="AF116"/>
  <c r="A146"/>
  <c r="EP146"/>
  <c r="A140"/>
  <c r="EP140"/>
  <c r="AF124"/>
  <c r="EP156"/>
  <c r="A156"/>
  <c r="EP139"/>
  <c r="A139"/>
  <c r="EP158"/>
  <c r="A158"/>
  <c r="A157"/>
  <c r="EP157"/>
  <c r="AF122"/>
  <c r="A142"/>
  <c r="EP101"/>
  <c r="A101"/>
  <c r="AF100"/>
  <c r="A116"/>
  <c r="EP116"/>
  <c r="EP160"/>
  <c r="A160"/>
  <c r="EP163"/>
  <c r="A163"/>
  <c r="A196"/>
  <c r="AF165"/>
  <c r="AF166" s="1"/>
  <c r="EP196"/>
  <c r="A124" l="1"/>
  <c r="EP124"/>
  <c r="AF167"/>
  <c r="AF169" s="1"/>
  <c r="AF171" s="1"/>
  <c r="A166"/>
  <c r="EP166"/>
  <c r="A122"/>
  <c r="EP122"/>
  <c r="EP159"/>
  <c r="A159"/>
  <c r="A100"/>
  <c r="EP100"/>
  <c r="A161"/>
  <c r="EP161"/>
  <c r="EP119"/>
  <c r="A119"/>
  <c r="A164"/>
  <c r="EP164"/>
  <c r="AF92"/>
  <c r="A117"/>
  <c r="EP117"/>
  <c r="EP162"/>
  <c r="A162"/>
  <c r="EP165"/>
  <c r="A165"/>
  <c r="A197"/>
  <c r="EP197"/>
  <c r="AF179"/>
  <c r="A167" s="1"/>
  <c r="AF174" l="1"/>
  <c r="AF177" s="1"/>
  <c r="A171"/>
  <c r="AF102"/>
  <c r="A92"/>
  <c r="EP92"/>
  <c r="EP98"/>
  <c r="A98"/>
  <c r="AF93"/>
  <c r="EP97"/>
  <c r="EP169"/>
  <c r="A169"/>
  <c r="EP96"/>
  <c r="A96"/>
  <c r="A174"/>
  <c r="EP174"/>
  <c r="EP109"/>
  <c r="A109"/>
  <c r="A107"/>
  <c r="EP107"/>
  <c r="A178"/>
  <c r="EP178"/>
  <c r="EP179"/>
  <c r="A179"/>
  <c r="AF186"/>
  <c r="EP173" l="1"/>
  <c r="A173"/>
  <c r="EP93"/>
  <c r="A93"/>
  <c r="AF105"/>
  <c r="EP102"/>
  <c r="A102"/>
  <c r="EP99"/>
  <c r="A99"/>
  <c r="EP180"/>
  <c r="A175"/>
  <c r="A180"/>
  <c r="A184"/>
  <c r="EP183"/>
  <c r="EP184"/>
  <c r="AF190"/>
  <c r="AF191" s="1"/>
  <c r="EP190"/>
  <c r="A190"/>
  <c r="EP199"/>
  <c r="AF200"/>
  <c r="AF193" l="1"/>
  <c r="AF195" s="1"/>
  <c r="A191"/>
  <c r="EP191"/>
  <c r="A177"/>
  <c r="A176"/>
  <c r="EP176"/>
  <c r="EP105"/>
  <c r="A105"/>
  <c r="EP181"/>
  <c r="A181"/>
  <c r="A188"/>
  <c r="EP182"/>
  <c r="A182"/>
  <c r="EP192"/>
  <c r="A192"/>
  <c r="A185"/>
  <c r="EP185"/>
  <c r="A186"/>
  <c r="EP193"/>
  <c r="A193"/>
  <c r="EP187"/>
  <c r="EP194"/>
  <c r="A194"/>
  <c r="EP198"/>
  <c r="AF205"/>
  <c r="EP200"/>
  <c r="A200"/>
  <c r="AF198" l="1"/>
  <c r="A195"/>
  <c r="EP201"/>
  <c r="AF208"/>
  <c r="AF201" l="1"/>
  <c r="A201" s="1"/>
  <c r="A198"/>
  <c r="EP202"/>
  <c r="AF209"/>
  <c r="EP203" l="1"/>
  <c r="AF168"/>
  <c r="A168" s="1"/>
  <c r="AF183" l="1"/>
  <c r="A183" s="1"/>
  <c r="EP204"/>
  <c r="A204"/>
  <c r="A205" l="1"/>
  <c r="EP205"/>
  <c r="AF187"/>
  <c r="A187" s="1"/>
  <c r="AF199" l="1"/>
  <c r="A199" s="1"/>
  <c r="EP206"/>
  <c r="A206"/>
  <c r="AF202" l="1"/>
  <c r="A202" s="1"/>
  <c r="EP207"/>
  <c r="A207"/>
  <c r="EP208" l="1"/>
  <c r="AF203"/>
  <c r="A203" s="1"/>
  <c r="A208"/>
  <c r="EP209" l="1"/>
  <c r="AF210"/>
  <c r="A209"/>
  <c r="A210" l="1"/>
  <c r="AF211"/>
  <c r="EP210"/>
  <c r="A97"/>
  <c r="EQ29"/>
  <c r="A211" l="1"/>
  <c r="AF212"/>
  <c r="EP211"/>
  <c r="A87"/>
  <c r="EQ87"/>
  <c r="EQ97"/>
  <c r="EQ88"/>
  <c r="A88"/>
  <c r="EQ89"/>
  <c r="A89"/>
  <c r="EQ30"/>
  <c r="AF213" l="1"/>
  <c r="EP212"/>
  <c r="A212"/>
  <c r="AG7"/>
  <c r="M2"/>
  <c r="O2"/>
  <c r="S2"/>
  <c r="J2"/>
  <c r="P2"/>
  <c r="T2"/>
  <c r="W2"/>
  <c r="BI5"/>
  <c r="BK5"/>
  <c r="K2"/>
  <c r="Q2"/>
  <c r="U2"/>
  <c r="L2"/>
  <c r="N2"/>
  <c r="R2"/>
  <c r="I2"/>
  <c r="BS5"/>
  <c r="O3"/>
  <c r="BU5"/>
  <c r="Q3"/>
  <c r="BT5"/>
  <c r="BR5"/>
  <c r="U3"/>
  <c r="BW5"/>
  <c r="J3"/>
  <c r="BN5"/>
  <c r="AD8"/>
  <c r="T3"/>
  <c r="M3"/>
  <c r="BQ5"/>
  <c r="AB8"/>
  <c r="R3"/>
  <c r="P3"/>
  <c r="L3"/>
  <c r="BP5"/>
  <c r="W3"/>
  <c r="AC8"/>
  <c r="S3"/>
  <c r="K3"/>
  <c r="BV5"/>
  <c r="BO5"/>
  <c r="BM5"/>
  <c r="I3"/>
  <c r="BL5"/>
  <c r="BE5"/>
  <c r="BH5"/>
  <c r="BJ5"/>
  <c r="AU6" l="1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U158"/>
  <c r="AU159"/>
  <c r="AU160"/>
  <c r="AU5"/>
  <c r="AU218"/>
  <c r="AU220"/>
  <c r="AU161"/>
  <c r="AU162"/>
  <c r="AU163"/>
  <c r="AU164"/>
  <c r="AU165"/>
  <c r="AU166"/>
  <c r="AU167"/>
  <c r="AU168"/>
  <c r="AU169"/>
  <c r="AU170"/>
  <c r="AU171"/>
  <c r="AU172"/>
  <c r="AU173"/>
  <c r="AU174"/>
  <c r="AU175"/>
  <c r="AU176"/>
  <c r="AU177"/>
  <c r="AU178"/>
  <c r="AU179"/>
  <c r="AU180"/>
  <c r="AU181"/>
  <c r="AU182"/>
  <c r="AU183"/>
  <c r="AU184"/>
  <c r="AU185"/>
  <c r="AU186"/>
  <c r="AU187"/>
  <c r="AU188"/>
  <c r="AU189"/>
  <c r="AU190"/>
  <c r="AU191"/>
  <c r="AU192"/>
  <c r="AU193"/>
  <c r="AU194"/>
  <c r="AU195"/>
  <c r="AU196"/>
  <c r="AU197"/>
  <c r="AU198"/>
  <c r="AU199"/>
  <c r="AU200"/>
  <c r="AU201"/>
  <c r="AU202"/>
  <c r="AU203"/>
  <c r="AU204"/>
  <c r="AU205"/>
  <c r="AU206"/>
  <c r="AU207"/>
  <c r="AU208"/>
  <c r="AU209"/>
  <c r="AU210"/>
  <c r="AU211"/>
  <c r="AU212"/>
  <c r="AU213"/>
  <c r="AU214"/>
  <c r="AU215"/>
  <c r="AU216"/>
  <c r="AU217"/>
  <c r="AU219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154"/>
  <c r="AN155"/>
  <c r="AN156"/>
  <c r="AN157"/>
  <c r="AN158"/>
  <c r="AN159"/>
  <c r="AN160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27"/>
  <c r="AT2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61"/>
  <c r="AV162"/>
  <c r="AV163"/>
  <c r="AV164"/>
  <c r="AV165"/>
  <c r="AV166"/>
  <c r="AV167"/>
  <c r="AV168"/>
  <c r="AV169"/>
  <c r="AV170"/>
  <c r="AV171"/>
  <c r="AV172"/>
  <c r="AV173"/>
  <c r="AV174"/>
  <c r="AV175"/>
  <c r="AV176"/>
  <c r="AV177"/>
  <c r="AV178"/>
  <c r="AV179"/>
  <c r="AV180"/>
  <c r="AV181"/>
  <c r="AV182"/>
  <c r="AV183"/>
  <c r="AV184"/>
  <c r="AV185"/>
  <c r="AV186"/>
  <c r="AV187"/>
  <c r="AV188"/>
  <c r="AV189"/>
  <c r="AV190"/>
  <c r="AV191"/>
  <c r="AV192"/>
  <c r="AV193"/>
  <c r="AV194"/>
  <c r="AV195"/>
  <c r="AV196"/>
  <c r="AV197"/>
  <c r="AV198"/>
  <c r="AV199"/>
  <c r="AV200"/>
  <c r="AV201"/>
  <c r="AV202"/>
  <c r="AV203"/>
  <c r="AV204"/>
  <c r="AV205"/>
  <c r="AV206"/>
  <c r="AV207"/>
  <c r="AV208"/>
  <c r="AV209"/>
  <c r="AV210"/>
  <c r="AV211"/>
  <c r="AV212"/>
  <c r="AV213"/>
  <c r="AV214"/>
  <c r="AV215"/>
  <c r="AV216"/>
  <c r="AV217"/>
  <c r="AV218"/>
  <c r="AV219"/>
  <c r="AV220"/>
  <c r="AV5"/>
  <c r="AV153"/>
  <c r="AV154"/>
  <c r="AV155"/>
  <c r="AV156"/>
  <c r="AV157"/>
  <c r="AV158"/>
  <c r="AV159"/>
  <c r="AV160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09"/>
  <c r="AS110"/>
  <c r="AS111"/>
  <c r="AS112"/>
  <c r="AS5"/>
  <c r="AS217"/>
  <c r="AS218"/>
  <c r="AS219"/>
  <c r="AS161"/>
  <c r="AS162"/>
  <c r="AS163"/>
  <c r="AS164"/>
  <c r="AS165"/>
  <c r="AS166"/>
  <c r="AS167"/>
  <c r="AS168"/>
  <c r="AS169"/>
  <c r="AS170"/>
  <c r="AS171"/>
  <c r="AS172"/>
  <c r="AS173"/>
  <c r="AS174"/>
  <c r="AS175"/>
  <c r="AS176"/>
  <c r="AS177"/>
  <c r="AS178"/>
  <c r="AS179"/>
  <c r="AS180"/>
  <c r="AS181"/>
  <c r="AS182"/>
  <c r="AS183"/>
  <c r="AS184"/>
  <c r="AS185"/>
  <c r="AS186"/>
  <c r="AS187"/>
  <c r="AS188"/>
  <c r="AS189"/>
  <c r="AS190"/>
  <c r="AS191"/>
  <c r="AS192"/>
  <c r="AS193"/>
  <c r="AS194"/>
  <c r="AS195"/>
  <c r="AS196"/>
  <c r="AS197"/>
  <c r="AS198"/>
  <c r="AS199"/>
  <c r="AS200"/>
  <c r="AS201"/>
  <c r="AS202"/>
  <c r="AS203"/>
  <c r="AS204"/>
  <c r="AS205"/>
  <c r="AS206"/>
  <c r="AS207"/>
  <c r="AS208"/>
  <c r="AS209"/>
  <c r="AS210"/>
  <c r="AS211"/>
  <c r="AS212"/>
  <c r="AS213"/>
  <c r="AS214"/>
  <c r="AS215"/>
  <c r="AS216"/>
  <c r="AS220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109"/>
  <c r="AQ110"/>
  <c r="AQ111"/>
  <c r="AQ112"/>
  <c r="AQ113"/>
  <c r="AQ114"/>
  <c r="AQ115"/>
  <c r="AQ116"/>
  <c r="AQ117"/>
  <c r="AQ118"/>
  <c r="AQ119"/>
  <c r="AQ120"/>
  <c r="AQ121"/>
  <c r="AQ122"/>
  <c r="AQ123"/>
  <c r="AQ124"/>
  <c r="AQ125"/>
  <c r="AQ126"/>
  <c r="AQ127"/>
  <c r="AQ128"/>
  <c r="AQ129"/>
  <c r="AQ130"/>
  <c r="AQ131"/>
  <c r="AQ132"/>
  <c r="AQ133"/>
  <c r="AQ134"/>
  <c r="AQ135"/>
  <c r="AQ136"/>
  <c r="AQ137"/>
  <c r="AQ138"/>
  <c r="AQ139"/>
  <c r="AQ140"/>
  <c r="AQ141"/>
  <c r="AQ142"/>
  <c r="AQ143"/>
  <c r="AQ144"/>
  <c r="AQ145"/>
  <c r="AQ146"/>
  <c r="AQ147"/>
  <c r="AQ148"/>
  <c r="AQ149"/>
  <c r="AQ150"/>
  <c r="AQ151"/>
  <c r="AQ152"/>
  <c r="AQ153"/>
  <c r="AQ154"/>
  <c r="AQ155"/>
  <c r="AQ156"/>
  <c r="AQ157"/>
  <c r="AQ158"/>
  <c r="AQ159"/>
  <c r="AQ160"/>
  <c r="AQ5"/>
  <c r="AQ220"/>
  <c r="AQ161"/>
  <c r="AQ162"/>
  <c r="AQ163"/>
  <c r="AQ164"/>
  <c r="AQ165"/>
  <c r="AQ166"/>
  <c r="AQ167"/>
  <c r="AQ168"/>
  <c r="AQ169"/>
  <c r="AQ170"/>
  <c r="AQ171"/>
  <c r="AQ172"/>
  <c r="AQ173"/>
  <c r="AQ174"/>
  <c r="AQ175"/>
  <c r="AQ176"/>
  <c r="AQ177"/>
  <c r="AQ178"/>
  <c r="AQ179"/>
  <c r="AQ180"/>
  <c r="AQ181"/>
  <c r="AQ182"/>
  <c r="AQ183"/>
  <c r="AQ184"/>
  <c r="AQ185"/>
  <c r="AQ186"/>
  <c r="AQ187"/>
  <c r="AQ188"/>
  <c r="AQ189"/>
  <c r="AQ190"/>
  <c r="AQ191"/>
  <c r="AQ192"/>
  <c r="AQ193"/>
  <c r="AQ194"/>
  <c r="AQ195"/>
  <c r="AQ196"/>
  <c r="AQ197"/>
  <c r="AQ198"/>
  <c r="AQ199"/>
  <c r="AQ200"/>
  <c r="AQ201"/>
  <c r="AQ202"/>
  <c r="AQ203"/>
  <c r="AQ204"/>
  <c r="AQ205"/>
  <c r="AQ206"/>
  <c r="AQ207"/>
  <c r="AQ208"/>
  <c r="AQ209"/>
  <c r="AQ210"/>
  <c r="AQ211"/>
  <c r="AQ212"/>
  <c r="AQ213"/>
  <c r="AQ214"/>
  <c r="AQ215"/>
  <c r="AQ216"/>
  <c r="AQ217"/>
  <c r="AQ218"/>
  <c r="AQ219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09"/>
  <c r="AK110"/>
  <c r="AK111"/>
  <c r="AK112"/>
  <c r="AK113"/>
  <c r="AK218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9"/>
  <c r="AK220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219"/>
  <c r="AM22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220"/>
  <c r="AR154"/>
  <c r="AR155"/>
  <c r="AR156"/>
  <c r="AR157"/>
  <c r="AR158"/>
  <c r="AR159"/>
  <c r="AR160"/>
  <c r="AR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09"/>
  <c r="AO110"/>
  <c r="AO111"/>
  <c r="AO112"/>
  <c r="AO217"/>
  <c r="AO218"/>
  <c r="AO219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20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27"/>
  <c r="AL28"/>
  <c r="AL2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131"/>
  <c r="AW132"/>
  <c r="AW133"/>
  <c r="AW134"/>
  <c r="AW135"/>
  <c r="AW136"/>
  <c r="AW137"/>
  <c r="AW138"/>
  <c r="AW139"/>
  <c r="AW140"/>
  <c r="AW141"/>
  <c r="AW142"/>
  <c r="AW143"/>
  <c r="AW144"/>
  <c r="AW145"/>
  <c r="AW146"/>
  <c r="AW147"/>
  <c r="AW148"/>
  <c r="AW149"/>
  <c r="AW150"/>
  <c r="AW151"/>
  <c r="AW152"/>
  <c r="AW153"/>
  <c r="AW154"/>
  <c r="AW155"/>
  <c r="AW156"/>
  <c r="AW157"/>
  <c r="AW158"/>
  <c r="AW159"/>
  <c r="AW160"/>
  <c r="AW108"/>
  <c r="AW109"/>
  <c r="AW110"/>
  <c r="AW111"/>
  <c r="AW112"/>
  <c r="AW5"/>
  <c r="AW217"/>
  <c r="AW219"/>
  <c r="AW220"/>
  <c r="AW161"/>
  <c r="AW162"/>
  <c r="AW163"/>
  <c r="AW164"/>
  <c r="AW165"/>
  <c r="AW166"/>
  <c r="AW167"/>
  <c r="AW168"/>
  <c r="AW169"/>
  <c r="AW170"/>
  <c r="AW171"/>
  <c r="AW172"/>
  <c r="AW173"/>
  <c r="AW174"/>
  <c r="AW175"/>
  <c r="AW176"/>
  <c r="AW177"/>
  <c r="AW178"/>
  <c r="AW179"/>
  <c r="AW180"/>
  <c r="AW181"/>
  <c r="AW182"/>
  <c r="AW183"/>
  <c r="AW184"/>
  <c r="AW185"/>
  <c r="AW186"/>
  <c r="AW187"/>
  <c r="AW188"/>
  <c r="AW189"/>
  <c r="AW190"/>
  <c r="AW191"/>
  <c r="AW192"/>
  <c r="AW193"/>
  <c r="AW194"/>
  <c r="AW195"/>
  <c r="AW196"/>
  <c r="AW197"/>
  <c r="AW198"/>
  <c r="AW199"/>
  <c r="AW200"/>
  <c r="AW201"/>
  <c r="AW202"/>
  <c r="AW203"/>
  <c r="AW204"/>
  <c r="AW205"/>
  <c r="AW206"/>
  <c r="AW207"/>
  <c r="AW208"/>
  <c r="AW209"/>
  <c r="AW210"/>
  <c r="AW211"/>
  <c r="AW212"/>
  <c r="AW213"/>
  <c r="AW214"/>
  <c r="AW215"/>
  <c r="AW216"/>
  <c r="AW218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3"/>
  <c r="AY114"/>
  <c r="AY115"/>
  <c r="AY116"/>
  <c r="AY117"/>
  <c r="AY118"/>
  <c r="AY119"/>
  <c r="AY120"/>
  <c r="AY121"/>
  <c r="AY122"/>
  <c r="AY123"/>
  <c r="AY124"/>
  <c r="AY125"/>
  <c r="AY126"/>
  <c r="AY127"/>
  <c r="AY128"/>
  <c r="AY129"/>
  <c r="AY130"/>
  <c r="AY131"/>
  <c r="AY132"/>
  <c r="AY133"/>
  <c r="AY134"/>
  <c r="AY135"/>
  <c r="AY136"/>
  <c r="AY137"/>
  <c r="AY138"/>
  <c r="AY139"/>
  <c r="AY140"/>
  <c r="AY141"/>
  <c r="AY142"/>
  <c r="AY143"/>
  <c r="AY144"/>
  <c r="AY145"/>
  <c r="AY146"/>
  <c r="AY147"/>
  <c r="AY148"/>
  <c r="AY149"/>
  <c r="AY150"/>
  <c r="AY151"/>
  <c r="AY152"/>
  <c r="AY153"/>
  <c r="AY154"/>
  <c r="AY155"/>
  <c r="AY156"/>
  <c r="AY157"/>
  <c r="AY158"/>
  <c r="AY159"/>
  <c r="AY160"/>
  <c r="AY161"/>
  <c r="AY162"/>
  <c r="AY163"/>
  <c r="AY164"/>
  <c r="AY165"/>
  <c r="AY166"/>
  <c r="AY167"/>
  <c r="AY168"/>
  <c r="AY169"/>
  <c r="AY170"/>
  <c r="AY171"/>
  <c r="AY172"/>
  <c r="AY173"/>
  <c r="AY174"/>
  <c r="AY175"/>
  <c r="AY176"/>
  <c r="AY177"/>
  <c r="AY178"/>
  <c r="AY179"/>
  <c r="AY180"/>
  <c r="AY181"/>
  <c r="AY182"/>
  <c r="AY183"/>
  <c r="AY184"/>
  <c r="AY185"/>
  <c r="AY186"/>
  <c r="AY187"/>
  <c r="AY188"/>
  <c r="AY189"/>
  <c r="AY190"/>
  <c r="AY191"/>
  <c r="AY192"/>
  <c r="AY193"/>
  <c r="AY194"/>
  <c r="AY195"/>
  <c r="AY196"/>
  <c r="AY197"/>
  <c r="AY198"/>
  <c r="AY199"/>
  <c r="AY200"/>
  <c r="AY201"/>
  <c r="AY202"/>
  <c r="AY203"/>
  <c r="AY204"/>
  <c r="AY205"/>
  <c r="AY206"/>
  <c r="AY207"/>
  <c r="AY208"/>
  <c r="AY209"/>
  <c r="AY210"/>
  <c r="AY211"/>
  <c r="AY212"/>
  <c r="AY213"/>
  <c r="AY214"/>
  <c r="AY215"/>
  <c r="AY216"/>
  <c r="AY217"/>
  <c r="AY218"/>
  <c r="AY219"/>
  <c r="AY220"/>
  <c r="AY5"/>
  <c r="D5"/>
  <c r="EP213"/>
  <c r="AF214"/>
  <c r="A213"/>
  <c r="AF1"/>
  <c r="AF3" s="1"/>
  <c r="AA102"/>
  <c r="CC5"/>
  <c r="AA134"/>
  <c r="AA207"/>
  <c r="AA37"/>
  <c r="AA75"/>
  <c r="AA11"/>
  <c r="AA201"/>
  <c r="AA72"/>
  <c r="AA51"/>
  <c r="AA41"/>
  <c r="AA48"/>
  <c r="AA150"/>
  <c r="AA60"/>
  <c r="AA121"/>
  <c r="AA132"/>
  <c r="AA142"/>
  <c r="AA195"/>
  <c r="AA97"/>
  <c r="AA178"/>
  <c r="AA64"/>
  <c r="AA18"/>
  <c r="AA95"/>
  <c r="AA194"/>
  <c r="AA141"/>
  <c r="AA23"/>
  <c r="AA111"/>
  <c r="AA76"/>
  <c r="AA109"/>
  <c r="AA56"/>
  <c r="AA113"/>
  <c r="AA107"/>
  <c r="AA29"/>
  <c r="AA39"/>
  <c r="AA206"/>
  <c r="AA26"/>
  <c r="AA71"/>
  <c r="AA58"/>
  <c r="AA148"/>
  <c r="AA131"/>
  <c r="AA87"/>
  <c r="AA108"/>
  <c r="AA192"/>
  <c r="AA176"/>
  <c r="AA27"/>
  <c r="AA43"/>
  <c r="AA116"/>
  <c r="AA152"/>
  <c r="AA164"/>
  <c r="AA160"/>
  <c r="AA144"/>
  <c r="AA127"/>
  <c r="AA139"/>
  <c r="AA177"/>
  <c r="AA50"/>
  <c r="AA83"/>
  <c r="AA6"/>
  <c r="AA86"/>
  <c r="AA106"/>
  <c r="AA8"/>
  <c r="AA140"/>
  <c r="AA35"/>
  <c r="AA46"/>
  <c r="AA13"/>
  <c r="AA163"/>
  <c r="AA20"/>
  <c r="AA81"/>
  <c r="AA7"/>
  <c r="AA184"/>
  <c r="AA157"/>
  <c r="AA34"/>
  <c r="AA54"/>
  <c r="AA117"/>
  <c r="AA40"/>
  <c r="AA22"/>
  <c r="AA128"/>
  <c r="AA110"/>
  <c r="AA70"/>
  <c r="D8"/>
  <c r="AA78"/>
  <c r="AA169"/>
  <c r="EQ5"/>
  <c r="AM5"/>
  <c r="AK5"/>
  <c r="AA202"/>
  <c r="AA218"/>
  <c r="CA218" s="1"/>
  <c r="AA203"/>
  <c r="AA186"/>
  <c r="AA200"/>
  <c r="AA190"/>
  <c r="AA213"/>
  <c r="CA213" s="1"/>
  <c r="AA161"/>
  <c r="AA209"/>
  <c r="CA203" s="1"/>
  <c r="AA104"/>
  <c r="AA215"/>
  <c r="CA215" s="1"/>
  <c r="AA214"/>
  <c r="CA214" s="1"/>
  <c r="AA168"/>
  <c r="AA180"/>
  <c r="AA208"/>
  <c r="CA202" s="1"/>
  <c r="AA216"/>
  <c r="CA216" s="1"/>
  <c r="AA170"/>
  <c r="AA165"/>
  <c r="AA187"/>
  <c r="CA206" s="1"/>
  <c r="AA147"/>
  <c r="AA199"/>
  <c r="CA207" s="1"/>
  <c r="AA174"/>
  <c r="AA158"/>
  <c r="AA135"/>
  <c r="AA183"/>
  <c r="AA219"/>
  <c r="CA219" s="1"/>
  <c r="AA212"/>
  <c r="CA212" s="1"/>
  <c r="AA220"/>
  <c r="CA220" s="1"/>
  <c r="AA217"/>
  <c r="CA217" s="1"/>
  <c r="AA211"/>
  <c r="CA211" s="1"/>
  <c r="AA210"/>
  <c r="CA210" s="1"/>
  <c r="AA172"/>
  <c r="AA153"/>
  <c r="AA179"/>
  <c r="AA159"/>
  <c r="AA205"/>
  <c r="CA201" s="1"/>
  <c r="AA185"/>
  <c r="AA100"/>
  <c r="AA193"/>
  <c r="AA145"/>
  <c r="AA124"/>
  <c r="AA79"/>
  <c r="AA15"/>
  <c r="AA167"/>
  <c r="AA47"/>
  <c r="AA30"/>
  <c r="AA137"/>
  <c r="AA32"/>
  <c r="AA31"/>
  <c r="AA53"/>
  <c r="AA80"/>
  <c r="AA19"/>
  <c r="AA89"/>
  <c r="AA96"/>
  <c r="AA103"/>
  <c r="AA115"/>
  <c r="AA119"/>
  <c r="AA88"/>
  <c r="AA173"/>
  <c r="AA130"/>
  <c r="AA129"/>
  <c r="AA120"/>
  <c r="AA85"/>
  <c r="AA42"/>
  <c r="AA49"/>
  <c r="AA112"/>
  <c r="AA105"/>
  <c r="AA84"/>
  <c r="AA17"/>
  <c r="AA154"/>
  <c r="AA63"/>
  <c r="AA45"/>
  <c r="AA92"/>
  <c r="AA99"/>
  <c r="AA138"/>
  <c r="AA68"/>
  <c r="AA191"/>
  <c r="AA57"/>
  <c r="AA126"/>
  <c r="AA197"/>
  <c r="AA44"/>
  <c r="AA198"/>
  <c r="AA149"/>
  <c r="AA175"/>
  <c r="AA94"/>
  <c r="AA28"/>
  <c r="AA93"/>
  <c r="AA65"/>
  <c r="AA189"/>
  <c r="AA12"/>
  <c r="AA125"/>
  <c r="AA9"/>
  <c r="AA25"/>
  <c r="AA21"/>
  <c r="AA171"/>
  <c r="AA136"/>
  <c r="AA62"/>
  <c r="AA204"/>
  <c r="AA155"/>
  <c r="AA69"/>
  <c r="AA182"/>
  <c r="AA123"/>
  <c r="AA14"/>
  <c r="AA143"/>
  <c r="AA188"/>
  <c r="AA74"/>
  <c r="AA36"/>
  <c r="AA59"/>
  <c r="AA77"/>
  <c r="AA122"/>
  <c r="AA118"/>
  <c r="AA10"/>
  <c r="AA52"/>
  <c r="AA133"/>
  <c r="AA55"/>
  <c r="AA91"/>
  <c r="AA90"/>
  <c r="AA166"/>
  <c r="AA98"/>
  <c r="AA66"/>
  <c r="AA24"/>
  <c r="AA162"/>
  <c r="AA61"/>
  <c r="AA38"/>
  <c r="AA33"/>
  <c r="AA156"/>
  <c r="AA67"/>
  <c r="AA146"/>
  <c r="AA114"/>
  <c r="AA151"/>
  <c r="AA196"/>
  <c r="AA16"/>
  <c r="AA82"/>
  <c r="AA73"/>
  <c r="AA181"/>
  <c r="AA101"/>
  <c r="AA5"/>
  <c r="AN5"/>
  <c r="AO5"/>
  <c r="AL5"/>
  <c r="CA205" l="1"/>
  <c r="CA204"/>
  <c r="CA209"/>
  <c r="CA208"/>
  <c r="AF5"/>
  <c r="EP5" s="1"/>
  <c r="CA6"/>
  <c r="CA8"/>
  <c r="CA102"/>
  <c r="CA55"/>
  <c r="CA196"/>
  <c r="CA199"/>
  <c r="CA198"/>
  <c r="CA138"/>
  <c r="CA197"/>
  <c r="CA200"/>
  <c r="AF8"/>
  <c r="CA115"/>
  <c r="CA18"/>
  <c r="CA16"/>
  <c r="CA87"/>
  <c r="CA116"/>
  <c r="CA17"/>
  <c r="CA148"/>
  <c r="CA195"/>
  <c r="A214"/>
  <c r="AF215"/>
  <c r="EP214"/>
  <c r="CA79"/>
  <c r="CA5"/>
  <c r="CA189"/>
  <c r="CA194"/>
  <c r="G8"/>
  <c r="G5"/>
  <c r="CA193"/>
  <c r="CA188"/>
  <c r="CA64"/>
  <c r="CA122"/>
  <c r="CA91"/>
  <c r="CA187"/>
  <c r="CA184"/>
  <c r="CA151"/>
  <c r="CA43"/>
  <c r="CA45"/>
  <c r="CA190"/>
  <c r="CA114"/>
  <c r="CA15"/>
  <c r="CA95"/>
  <c r="CA186"/>
  <c r="CA93"/>
  <c r="CA118"/>
  <c r="CA141"/>
  <c r="CA56"/>
  <c r="CA185"/>
  <c r="CA192"/>
  <c r="CA191"/>
  <c r="CA132"/>
  <c r="CA117"/>
  <c r="CA104"/>
  <c r="CA108"/>
  <c r="CA27"/>
  <c r="CA48"/>
  <c r="CA176"/>
  <c r="CA84"/>
  <c r="CA32"/>
  <c r="CA154"/>
  <c r="CA174"/>
  <c r="CA23"/>
  <c r="CA37"/>
  <c r="CA111"/>
  <c r="CA142"/>
  <c r="CA65"/>
  <c r="CA7"/>
  <c r="CA50"/>
  <c r="CA85"/>
  <c r="CA72"/>
  <c r="CA52"/>
  <c r="CA143"/>
  <c r="CA113"/>
  <c r="CA145"/>
  <c r="CA170"/>
  <c r="CA47"/>
  <c r="CA12"/>
  <c r="CA35"/>
  <c r="CA24"/>
  <c r="CA22"/>
  <c r="CA61"/>
  <c r="CA39"/>
  <c r="CA181"/>
  <c r="CA130"/>
  <c r="CA156"/>
  <c r="CA147"/>
  <c r="CA89"/>
  <c r="CA66"/>
  <c r="CA10"/>
  <c r="CA123"/>
  <c r="CA175"/>
  <c r="CA86"/>
  <c r="CA159"/>
  <c r="CA178"/>
  <c r="CA49"/>
  <c r="CA182"/>
  <c r="CA135"/>
  <c r="CA103"/>
  <c r="CA169"/>
  <c r="CA168"/>
  <c r="CA107"/>
  <c r="CA75"/>
  <c r="CA29"/>
  <c r="CA163"/>
  <c r="CA60"/>
  <c r="CA160"/>
  <c r="CA164"/>
  <c r="CA152"/>
  <c r="CA76"/>
  <c r="CA98"/>
  <c r="CA14"/>
  <c r="CA67"/>
  <c r="CA97"/>
  <c r="CA137"/>
  <c r="CA171"/>
  <c r="CA112"/>
  <c r="CA131"/>
  <c r="CA21"/>
  <c r="CA28"/>
  <c r="CA68"/>
  <c r="CA57"/>
  <c r="CA63"/>
  <c r="CA92"/>
  <c r="CA136"/>
  <c r="CA146"/>
  <c r="CA101"/>
  <c r="CA165"/>
  <c r="CA19"/>
  <c r="CA81"/>
  <c r="CA96"/>
  <c r="CA121"/>
  <c r="CA150"/>
  <c r="CA58"/>
  <c r="CA172"/>
  <c r="CA166"/>
  <c r="CA106"/>
  <c r="CA82"/>
  <c r="CA62"/>
  <c r="CA42"/>
  <c r="CA120"/>
  <c r="CA74"/>
  <c r="CA73"/>
  <c r="CA41"/>
  <c r="CA173"/>
  <c r="CA128"/>
  <c r="CA110"/>
  <c r="CA88"/>
  <c r="CA36"/>
  <c r="CA30"/>
  <c r="CA162"/>
  <c r="CA77"/>
  <c r="CA180"/>
  <c r="CA80"/>
  <c r="CA140"/>
  <c r="CA54"/>
  <c r="CA153"/>
  <c r="CA133"/>
  <c r="CA126"/>
  <c r="CA124"/>
  <c r="CA167"/>
  <c r="CA83"/>
  <c r="CA9"/>
  <c r="CA119"/>
  <c r="CA179"/>
  <c r="CA71"/>
  <c r="CA100"/>
  <c r="CA25"/>
  <c r="CA31"/>
  <c r="CA139"/>
  <c r="CA46"/>
  <c r="CA99"/>
  <c r="CA44"/>
  <c r="CA149"/>
  <c r="CA69"/>
  <c r="CA34"/>
  <c r="CA144"/>
  <c r="CA26"/>
  <c r="CA183"/>
  <c r="CA90"/>
  <c r="CA40"/>
  <c r="CA11"/>
  <c r="CA59"/>
  <c r="CA127"/>
  <c r="CA105"/>
  <c r="CA33"/>
  <c r="CA134"/>
  <c r="CA53"/>
  <c r="CA157"/>
  <c r="CA20"/>
  <c r="CA78"/>
  <c r="CA155"/>
  <c r="CA161"/>
  <c r="CA129"/>
  <c r="CA38"/>
  <c r="CA70"/>
  <c r="CA94"/>
  <c r="CA125"/>
  <c r="CA158"/>
  <c r="CA13"/>
  <c r="CA109"/>
  <c r="CA51"/>
  <c r="CA177"/>
  <c r="AF6"/>
  <c r="A5" l="1"/>
  <c r="EP6"/>
  <c r="A6"/>
  <c r="AF216"/>
  <c r="A215"/>
  <c r="EP215"/>
  <c r="AF217" l="1"/>
  <c r="EP216"/>
  <c r="A216"/>
  <c r="AF7"/>
  <c r="EP7" l="1"/>
  <c r="A7"/>
  <c r="EP8"/>
  <c r="A8"/>
  <c r="EP217"/>
  <c r="AF218"/>
  <c r="A217"/>
  <c r="AF11" l="1"/>
  <c r="AF9" s="1"/>
  <c r="AF15"/>
  <c r="EP218"/>
  <c r="A218"/>
  <c r="AF219"/>
  <c r="A9" l="1"/>
  <c r="EP9"/>
  <c r="AF220"/>
  <c r="EP219"/>
  <c r="A219"/>
  <c r="EP220" l="1"/>
  <c r="A220"/>
  <c r="AF17" l="1"/>
  <c r="AF14" s="1"/>
  <c r="AF13" s="1"/>
  <c r="A15" l="1"/>
  <c r="EP15"/>
  <c r="EP14"/>
  <c r="A14"/>
  <c r="A13"/>
  <c r="EP13"/>
  <c r="AF16"/>
  <c r="A17" s="1"/>
  <c r="EP18"/>
  <c r="A18"/>
  <c r="EP16" l="1"/>
  <c r="A16"/>
  <c r="EP17"/>
  <c r="AF67" l="1"/>
  <c r="AF60" l="1"/>
  <c r="AF54" l="1"/>
  <c r="AF35"/>
  <c r="AF68" l="1"/>
  <c r="A68" l="1"/>
  <c r="EP68"/>
  <c r="EP67"/>
  <c r="A67"/>
  <c r="AF64"/>
  <c r="A64" s="1"/>
  <c r="EP64" l="1"/>
  <c r="AF56"/>
  <c r="AF58" l="1"/>
  <c r="A58" l="1"/>
  <c r="EP58"/>
  <c r="AF51"/>
  <c r="AF49" l="1"/>
  <c r="AF33"/>
  <c r="AF39" l="1"/>
  <c r="AF37" s="1"/>
  <c r="AF57"/>
  <c r="AF79"/>
  <c r="AF73" s="1"/>
  <c r="AF76" s="1"/>
  <c r="A57" l="1"/>
  <c r="EP57"/>
  <c r="A49"/>
  <c r="EP56"/>
  <c r="A56"/>
  <c r="AF34"/>
  <c r="A34" s="1"/>
  <c r="EP34"/>
  <c r="EP33"/>
  <c r="A33"/>
  <c r="AF50"/>
  <c r="EP49"/>
  <c r="A79"/>
  <c r="EP79"/>
  <c r="A51"/>
  <c r="EP51"/>
  <c r="AF42"/>
  <c r="AF48" s="1"/>
  <c r="AF77"/>
  <c r="AF70" l="1"/>
  <c r="A77"/>
  <c r="EP77"/>
  <c r="A48"/>
  <c r="EP48"/>
  <c r="AF46"/>
  <c r="EP35"/>
  <c r="A35"/>
  <c r="A50"/>
  <c r="EP50"/>
  <c r="AF86"/>
  <c r="A42"/>
  <c r="EP42"/>
  <c r="AF43"/>
  <c r="A43" s="1"/>
  <c r="AF28"/>
  <c r="EP39"/>
  <c r="AF84"/>
  <c r="AF22"/>
  <c r="AF36" l="1"/>
  <c r="A28"/>
  <c r="EP28"/>
  <c r="EP86"/>
  <c r="A86"/>
  <c r="AF45"/>
  <c r="AF30"/>
  <c r="A30" s="1"/>
  <c r="EP30"/>
  <c r="EP72"/>
  <c r="AF71"/>
  <c r="A72"/>
  <c r="A74"/>
  <c r="AF74"/>
  <c r="AF80" s="1"/>
  <c r="A39"/>
  <c r="AF24"/>
  <c r="EP74"/>
  <c r="EP43"/>
  <c r="AF66"/>
  <c r="AF23"/>
  <c r="AF19" s="1"/>
  <c r="AF59"/>
  <c r="A66" l="1"/>
  <c r="EP66"/>
  <c r="AF81"/>
  <c r="A80"/>
  <c r="EP80"/>
  <c r="A70"/>
  <c r="EP70"/>
  <c r="A71"/>
  <c r="EP71"/>
  <c r="AF32"/>
  <c r="A45"/>
  <c r="EP45"/>
  <c r="A84"/>
  <c r="EP84"/>
  <c r="AF20"/>
  <c r="A20" s="1"/>
  <c r="EP73"/>
  <c r="A73"/>
  <c r="A75"/>
  <c r="EP75"/>
  <c r="A83"/>
  <c r="EP83"/>
  <c r="AF63"/>
  <c r="A65"/>
  <c r="EP65"/>
  <c r="A19"/>
  <c r="EP19"/>
  <c r="EP69"/>
  <c r="A69"/>
  <c r="EP76"/>
  <c r="A76"/>
  <c r="EP22"/>
  <c r="A22"/>
  <c r="AF47"/>
  <c r="EP59"/>
  <c r="A59"/>
  <c r="EP47" l="1"/>
  <c r="A47"/>
  <c r="EP20"/>
  <c r="A81"/>
  <c r="EP81"/>
  <c r="EP32"/>
  <c r="A32"/>
  <c r="A46"/>
  <c r="EP46"/>
  <c r="AF44"/>
  <c r="AF61"/>
  <c r="AF62" s="1"/>
  <c r="EP63"/>
  <c r="A63"/>
  <c r="AF21"/>
  <c r="EP21" s="1"/>
  <c r="AF55"/>
  <c r="AF52" s="1"/>
  <c r="A52" s="1"/>
  <c r="EP52" l="1"/>
  <c r="A21"/>
  <c r="EP44"/>
  <c r="A44"/>
  <c r="AF53"/>
  <c r="A53" s="1"/>
  <c r="EP61"/>
  <c r="A61"/>
  <c r="EP55"/>
  <c r="A55"/>
  <c r="A23"/>
  <c r="AF25"/>
  <c r="EP23"/>
  <c r="EP60"/>
  <c r="A60"/>
  <c r="EP24"/>
  <c r="EP54"/>
  <c r="A54"/>
  <c r="EP53" l="1"/>
  <c r="AF27"/>
  <c r="AF26"/>
  <c r="EP62"/>
  <c r="A62"/>
  <c r="A24"/>
  <c r="AF31"/>
  <c r="EP25"/>
  <c r="A25"/>
  <c r="AF41"/>
  <c r="AF38" l="1"/>
  <c r="A41"/>
  <c r="EP41"/>
  <c r="AF29"/>
  <c r="EP31"/>
  <c r="A31"/>
  <c r="A27"/>
  <c r="EP27"/>
  <c r="EP26"/>
  <c r="A26"/>
  <c r="EP36"/>
  <c r="EP37"/>
  <c r="A37"/>
  <c r="AF40"/>
  <c r="A36"/>
  <c r="A40" l="1"/>
  <c r="EP40"/>
  <c r="A29"/>
  <c r="EP29"/>
  <c r="EP38"/>
  <c r="A38"/>
  <c r="AF10"/>
  <c r="AF12"/>
  <c r="A12" s="1"/>
  <c r="A11"/>
  <c r="EP10"/>
  <c r="EP11" l="1"/>
  <c r="A10"/>
  <c r="EP12"/>
</calcChain>
</file>

<file path=xl/sharedStrings.xml><?xml version="1.0" encoding="utf-8"?>
<sst xmlns="http://schemas.openxmlformats.org/spreadsheetml/2006/main" count="901" uniqueCount="337">
  <si>
    <t>Plac.</t>
  </si>
  <si>
    <t xml:space="preserve">Kastare </t>
  </si>
  <si>
    <t>Klubb</t>
  </si>
  <si>
    <t>Björkenäs Open</t>
  </si>
  <si>
    <t>Utomhus-SM Dag 1</t>
  </si>
  <si>
    <t>Utomhus-SM Dag 2</t>
  </si>
  <si>
    <t>Ranking-poäng</t>
  </si>
  <si>
    <t>Dynapac Open</t>
  </si>
  <si>
    <t>Åseda Open</t>
  </si>
  <si>
    <t>Höstskon Nybro</t>
  </si>
  <si>
    <t>Inomhus-SM</t>
  </si>
  <si>
    <t>Tingsryds Open</t>
  </si>
  <si>
    <t>Antal täv-lingar</t>
  </si>
  <si>
    <r>
      <t xml:space="preserve">Svenska Hästskokastarförbundets </t>
    </r>
    <r>
      <rPr>
        <b/>
        <u/>
        <sz val="12"/>
        <color indexed="8"/>
        <rFont val="Arial"/>
        <family val="2"/>
      </rPr>
      <t>Seriespelsranking</t>
    </r>
  </si>
  <si>
    <r>
      <t xml:space="preserve">Svenska Hästskokastarförbundets </t>
    </r>
    <r>
      <rPr>
        <b/>
        <u/>
        <sz val="12"/>
        <color indexed="8"/>
        <rFont val="Arial"/>
        <family val="2"/>
      </rPr>
      <t>Sverigeranking</t>
    </r>
  </si>
  <si>
    <t>MINIOR</t>
  </si>
  <si>
    <t>Antal serie-resultat</t>
  </si>
  <si>
    <t xml:space="preserve">Ranking-snitt </t>
  </si>
  <si>
    <t>Total-poäng serie-resultat</t>
  </si>
  <si>
    <t>Antal vunna dubblar</t>
  </si>
  <si>
    <t>Antal förlorade dubblar</t>
  </si>
  <si>
    <t>Antal vunna singlar</t>
  </si>
  <si>
    <t>Antal förlorade singlar</t>
  </si>
  <si>
    <t>Uträkning   för</t>
  </si>
  <si>
    <t>statistik vunna resp.</t>
  </si>
  <si>
    <t xml:space="preserve">förlorade </t>
  </si>
  <si>
    <t>dubblar och singlar.</t>
  </si>
  <si>
    <t>Inskrivning resultat</t>
  </si>
  <si>
    <t>Leo Andersson</t>
  </si>
  <si>
    <t>Sandor Bodi</t>
  </si>
  <si>
    <t>Maj-Britt Jarl</t>
  </si>
  <si>
    <t>Växjö</t>
  </si>
  <si>
    <t>Gert Karlsson</t>
  </si>
  <si>
    <t>Korpen Åseda</t>
  </si>
  <si>
    <t>Tomas Lindahl</t>
  </si>
  <si>
    <t>Olle Ottosson</t>
  </si>
  <si>
    <t>Kent Sundahl</t>
  </si>
  <si>
    <t>Carina Gneupel</t>
  </si>
  <si>
    <t>Sibbamåla</t>
  </si>
  <si>
    <t>Lessebo</t>
  </si>
  <si>
    <t>Paul Karlsson</t>
  </si>
  <si>
    <t>Leif Sundahl</t>
  </si>
  <si>
    <t>Thomas Dahl</t>
  </si>
  <si>
    <t>Bo Fransson</t>
  </si>
  <si>
    <t>Tingsryd</t>
  </si>
  <si>
    <t>Hans Johansson</t>
  </si>
  <si>
    <t>Matz Karlsson</t>
  </si>
  <si>
    <t>Bela Bodi</t>
  </si>
  <si>
    <t>Ingvar Eriksson</t>
  </si>
  <si>
    <t>Lanternan</t>
  </si>
  <si>
    <t>Christer Blomgren</t>
  </si>
  <si>
    <t>Johan Johansson</t>
  </si>
  <si>
    <t>Armin Sisic</t>
  </si>
  <si>
    <t>Ulrika Rydell</t>
  </si>
  <si>
    <t>Fredrik Lundin</t>
  </si>
  <si>
    <t>Lasse Brincner</t>
  </si>
  <si>
    <t>Solveig Axelsson</t>
  </si>
  <si>
    <t>Korpen Nybro</t>
  </si>
  <si>
    <t>Berndt Pettersson</t>
  </si>
  <si>
    <t>Solveig Brincner</t>
  </si>
  <si>
    <t>Kjell Rydh</t>
  </si>
  <si>
    <t>Tobias Gneupel</t>
  </si>
  <si>
    <t>Mattias Gneupel</t>
  </si>
  <si>
    <t>Peter Olsson</t>
  </si>
  <si>
    <t>Stefan Tollstam</t>
  </si>
  <si>
    <t>Mattias Olsson</t>
  </si>
  <si>
    <t>Ewa Malmqvist</t>
  </si>
  <si>
    <t>Jan Petersson</t>
  </si>
  <si>
    <t>Roy Dahlén</t>
  </si>
  <si>
    <t>Louise Tollstam</t>
  </si>
  <si>
    <t>Marianne Karlsson</t>
  </si>
  <si>
    <t>Bernt Olsson</t>
  </si>
  <si>
    <t>Morgan Atle</t>
  </si>
  <si>
    <t>Lars-Åke Karlsson</t>
  </si>
  <si>
    <t>Antal arrangerade tävlingar</t>
  </si>
  <si>
    <t>Bo Petersson</t>
  </si>
  <si>
    <t>Lisbeth Nygaard-Karlsson</t>
  </si>
  <si>
    <t>Blekinge-DM Ute</t>
  </si>
  <si>
    <t xml:space="preserve">Dynapac </t>
  </si>
  <si>
    <t>Carlskrona</t>
  </si>
  <si>
    <t>Anders Johansson</t>
  </si>
  <si>
    <t>Snitt per serie</t>
  </si>
  <si>
    <t>Lennart Karlsson</t>
  </si>
  <si>
    <t>Berndt Petersson</t>
  </si>
  <si>
    <t>Dan Hallstan</t>
  </si>
  <si>
    <t>Värends Hsk</t>
  </si>
  <si>
    <t>Christer Brincner</t>
  </si>
  <si>
    <t>Rankingpoäng</t>
  </si>
  <si>
    <t>Antal tävlingar</t>
  </si>
  <si>
    <t>-</t>
  </si>
  <si>
    <t>Antal vunna matcher i %</t>
  </si>
  <si>
    <t>ej medräknad</t>
  </si>
  <si>
    <t>Antal kastare som deltagit i samtliga tävlingar senaste 12 månaderna:</t>
  </si>
  <si>
    <t>missade tävlingar</t>
  </si>
  <si>
    <t>Ej medräknat resultat</t>
  </si>
  <si>
    <t>Maire Johansson</t>
  </si>
  <si>
    <t>Gilbert Pettersson</t>
  </si>
  <si>
    <t>Peter Edlund</t>
  </si>
  <si>
    <t>Ingegerd Pettersson</t>
  </si>
  <si>
    <t>Alf Svensson</t>
  </si>
  <si>
    <t>Julius Gneupel</t>
  </si>
  <si>
    <t>Kerstin Svensson</t>
  </si>
  <si>
    <t>Jämjö Hsk</t>
  </si>
  <si>
    <t>Jerry Viksten</t>
  </si>
  <si>
    <t>Ronny Lundberg</t>
  </si>
  <si>
    <t>Regler för Sverige-,Junior- o Miniorranking</t>
  </si>
  <si>
    <t>som varje enskild kastare har fått ihop.</t>
  </si>
  <si>
    <t>Max från 13 tävlingar kan medräknas, och då räknas de 13 med högst resultat.</t>
  </si>
  <si>
    <t xml:space="preserve">Rankingpoäng utgör den totala poängen från rankingtävlingar under säsongen </t>
  </si>
  <si>
    <t>Den som har högst poäng när säsongen är över vinner.</t>
  </si>
  <si>
    <t>Skulle det vara kastare som hamnar på samma poäng när säsongen är över, och är bland de</t>
  </si>
  <si>
    <t>tre bästa så gäller detta för att skilja dem åt.</t>
  </si>
  <si>
    <t>1. Högst snitt per serie</t>
  </si>
  <si>
    <t>2. Högst poäng på en tävling, sedan näst högst osv.</t>
  </si>
  <si>
    <t xml:space="preserve">3. Högsta poängen på senaste tävlingen, sedan den dessför innan osv.(DM-tävlingar ej inräknade) </t>
  </si>
  <si>
    <t>4. Skulle det fortfarande inte gå att skilja dem åt, så blir de på samma plats.</t>
  </si>
  <si>
    <t>Seriespelsranking</t>
  </si>
  <si>
    <t>Alla individuella seriespelsresultaten under säsongen räknas in.</t>
  </si>
  <si>
    <t xml:space="preserve">Den som har högst snitt när säsongen är över vinner. </t>
  </si>
  <si>
    <t>Skulle det vara kastare som hamnar på samma snitt när säsongen är över, och är bland de</t>
  </si>
  <si>
    <t>För att kunna vara bland de tre pristagarna, måste man spelat minst 7 serier.</t>
  </si>
  <si>
    <t>1. Det högsta serieresultatet, sedan näst högsta osv.</t>
  </si>
  <si>
    <t>2. Skulle det fortfarande inte gå att skilja dem åt, så blir de på samma plats.</t>
  </si>
  <si>
    <t>Bengt Fabbeke</t>
  </si>
  <si>
    <t>Utomhus Smålandsmästaren</t>
  </si>
  <si>
    <t xml:space="preserve">Inomhus Smålandsmästaren </t>
  </si>
  <si>
    <t>Blekinge DM Inne</t>
  </si>
  <si>
    <t>Blekinge DM inne</t>
  </si>
  <si>
    <t>Växjö Hsk</t>
  </si>
  <si>
    <t>Jörgen Holmqvist</t>
  </si>
  <si>
    <t>Lessebo Hsk</t>
  </si>
  <si>
    <t>Lukas Bern</t>
  </si>
  <si>
    <t>Towe Danielsson</t>
  </si>
  <si>
    <t>Christian Balsiger</t>
  </si>
  <si>
    <t>Alf Johansson</t>
  </si>
  <si>
    <t>Nils-Åke Hansson</t>
  </si>
  <si>
    <t>Martin Antic</t>
  </si>
  <si>
    <t>Linnea Gneupel</t>
  </si>
  <si>
    <t>Anita Fabbeke</t>
  </si>
  <si>
    <t>Elin Olsson</t>
  </si>
  <si>
    <t>Hsk Tingzås</t>
  </si>
  <si>
    <t>Sune Olsson</t>
  </si>
  <si>
    <t>Göran Olofsson</t>
  </si>
  <si>
    <t>Gunnar Lundbeck</t>
  </si>
  <si>
    <t>Gebriela Kostantinos</t>
  </si>
  <si>
    <t>Maria Andersson</t>
  </si>
  <si>
    <t>Sebastian Israelsson</t>
  </si>
  <si>
    <t>Jonas Klarström</t>
  </si>
  <si>
    <t>Ingegärd Holmqvist</t>
  </si>
  <si>
    <t>Joel Sundahl</t>
  </si>
  <si>
    <t>Rolf Johannesson</t>
  </si>
  <si>
    <t>Magnus Israelsson</t>
  </si>
  <si>
    <t xml:space="preserve">Sibbamåla </t>
  </si>
  <si>
    <t>Anders Karlsson</t>
  </si>
  <si>
    <t>Bengt Andersson</t>
  </si>
  <si>
    <t>Åke Bergqvist</t>
  </si>
  <si>
    <t>Anne-Marie Larsson</t>
  </si>
  <si>
    <t>Ann-Marie Larsson</t>
  </si>
  <si>
    <t>Kjell Åkesson</t>
  </si>
  <si>
    <t>Ulrika Strandahl</t>
  </si>
  <si>
    <t>Arne Blihd</t>
  </si>
  <si>
    <t>Lisbeth Blihd</t>
  </si>
  <si>
    <t>Karin Gullbrand</t>
  </si>
  <si>
    <t>Carlskrona Cup</t>
  </si>
  <si>
    <t>Göran Mårtensson</t>
  </si>
  <si>
    <t>Irené Pettersson</t>
  </si>
  <si>
    <t>Åke Bergkvist</t>
  </si>
  <si>
    <t>Stefan Olofsson</t>
  </si>
  <si>
    <t>Bertil Westergren</t>
  </si>
  <si>
    <t>Team Småland Hsk</t>
  </si>
  <si>
    <t>Mats Mårtensson</t>
  </si>
  <si>
    <t>Nathalie Sundahl</t>
  </si>
  <si>
    <t>Marcus Karlsson</t>
  </si>
  <si>
    <t>Inge Skoglöv</t>
  </si>
  <si>
    <t>Stephan Gervide</t>
  </si>
  <si>
    <t>Eva Åkesson</t>
  </si>
  <si>
    <t>Krister Nygren</t>
  </si>
  <si>
    <t>Dan Madayang</t>
  </si>
  <si>
    <t>Mathias Karlberg</t>
  </si>
  <si>
    <t>Hannah Karlberg</t>
  </si>
  <si>
    <t>Daniel Mårtensson</t>
  </si>
  <si>
    <t>Hanna Karlberg</t>
  </si>
  <si>
    <t>Arne Blidh</t>
  </si>
  <si>
    <t>Annika K. Milsten</t>
  </si>
  <si>
    <t>(-)</t>
  </si>
  <si>
    <t>Inge Skoglöw</t>
  </si>
  <si>
    <t>Tommy Svensson</t>
  </si>
  <si>
    <t>Christer Eriksson</t>
  </si>
  <si>
    <t>Roland Andreasson</t>
  </si>
  <si>
    <t>Susanne Simonsson</t>
  </si>
  <si>
    <t>Klara Larsson</t>
  </si>
  <si>
    <t>Mikael Grönskog</t>
  </si>
  <si>
    <t>Yamolada Damnoegam</t>
  </si>
  <si>
    <t>x</t>
  </si>
  <si>
    <t>Sandra Widlund</t>
  </si>
  <si>
    <t>Hathaichonlanee Phaengphui</t>
  </si>
  <si>
    <t>Bengt-Erik Holmberg</t>
  </si>
  <si>
    <t>Christina Holmberg</t>
  </si>
  <si>
    <t>Snitt / tävling förutom DM :</t>
  </si>
  <si>
    <t>Antal starter senaste 12 månaderna föruton DM:</t>
  </si>
  <si>
    <t>Joakim Strand</t>
  </si>
  <si>
    <t>Kerstin Petersen</t>
  </si>
  <si>
    <t>Saga Karlberg</t>
  </si>
  <si>
    <t>Malin Holmander</t>
  </si>
  <si>
    <t>Leif Danielsson</t>
  </si>
  <si>
    <t>Jom Jem</t>
  </si>
  <si>
    <t>Janne Johansson</t>
  </si>
  <si>
    <t>Lars Johanesson</t>
  </si>
  <si>
    <t>Leif Ahlex</t>
  </si>
  <si>
    <t>Dynapac</t>
  </si>
  <si>
    <t>Christer Lööv</t>
  </si>
  <si>
    <t>Gustav Svensson</t>
  </si>
  <si>
    <t>Alfons Andersson</t>
  </si>
  <si>
    <t>Carlskrona Hsc</t>
  </si>
  <si>
    <t>Hampus Borgström</t>
  </si>
  <si>
    <t>Tony Borgström</t>
  </si>
  <si>
    <t>Mona Andersson</t>
  </si>
  <si>
    <t>Irene Petersson</t>
  </si>
  <si>
    <t>Björn Landberg</t>
  </si>
  <si>
    <t>Vaxholm Hsk</t>
  </si>
  <si>
    <t>Kristian Jältsäter</t>
  </si>
  <si>
    <t>Björn Gabrielsson</t>
  </si>
  <si>
    <t>Annika Milsten</t>
  </si>
  <si>
    <t>Lena Johansson</t>
  </si>
  <si>
    <t>Åke Bjaerregard</t>
  </si>
  <si>
    <t>Daniel lito Wadman</t>
  </si>
  <si>
    <t>Joseph Attenberger</t>
  </si>
  <si>
    <t>Christoffer Cederholm</t>
  </si>
  <si>
    <t>Lana Galea</t>
  </si>
  <si>
    <t>Säsong 2019 / 2020</t>
  </si>
  <si>
    <t>Moheda Open</t>
  </si>
  <si>
    <t>Vaxholm Open</t>
  </si>
  <si>
    <t>Jämjö Open</t>
  </si>
  <si>
    <t>Sibbamåla Open</t>
  </si>
  <si>
    <t>Alice Lermalm</t>
  </si>
  <si>
    <t>Robert Lermalm</t>
  </si>
  <si>
    <t>Hernan Hernandez</t>
  </si>
  <si>
    <t>Per-Anders Gustavsson</t>
  </si>
  <si>
    <t>Micke Hansson</t>
  </si>
  <si>
    <t>Holland</t>
  </si>
  <si>
    <t>Torbjörn Korsgaard</t>
  </si>
  <si>
    <t>Skåne</t>
  </si>
  <si>
    <t>Hampus Korsgaard</t>
  </si>
  <si>
    <t>Jimmie Fogelberg</t>
  </si>
  <si>
    <t>Peter Stupers</t>
  </si>
  <si>
    <t>Monika Magnusson</t>
  </si>
  <si>
    <t>John Van Dalen</t>
  </si>
  <si>
    <t>Eva Lindberg</t>
  </si>
  <si>
    <t>Amanda Ahlberg</t>
  </si>
  <si>
    <t>Johanna Hyväinen/Johansson</t>
  </si>
  <si>
    <t>Rävemåla</t>
  </si>
  <si>
    <t>Erik Landberg</t>
  </si>
  <si>
    <t>Alice Jältsäter</t>
  </si>
  <si>
    <t>Isac Zetterlund</t>
  </si>
  <si>
    <t>Theo Fresk</t>
  </si>
  <si>
    <t>Vaxholm</t>
  </si>
  <si>
    <t>Sollentuna</t>
  </si>
  <si>
    <t>Martin Silven</t>
  </si>
  <si>
    <t>Hasib Mohseni</t>
  </si>
  <si>
    <t>Team Tartufi</t>
  </si>
  <si>
    <t>Jörgen Westergren</t>
  </si>
  <si>
    <t>Andreas Gundersen</t>
  </si>
  <si>
    <t>Thomas Diedrichs</t>
  </si>
  <si>
    <t>Victor Bengtsson</t>
  </si>
  <si>
    <t>Mikael Klaving</t>
  </si>
  <si>
    <t>Anton Björkman</t>
  </si>
  <si>
    <t>Simon Pahlin</t>
  </si>
  <si>
    <t>Nils Brovold</t>
  </si>
  <si>
    <t>Jonas Zetterlund</t>
  </si>
  <si>
    <t>Daniel Lindblom</t>
  </si>
  <si>
    <t>Helge Winberg</t>
  </si>
  <si>
    <t>Henrik Fresk</t>
  </si>
  <si>
    <t>Johan Öhrman</t>
  </si>
  <si>
    <t>Karen Jältsäter</t>
  </si>
  <si>
    <t>Alexandra Kupiainen</t>
  </si>
  <si>
    <t>Isabelle Åkesson</t>
  </si>
  <si>
    <t>Milla Westergren</t>
  </si>
  <si>
    <t>Josefine Brincner</t>
  </si>
  <si>
    <t>Albin Rydell</t>
  </si>
  <si>
    <t>Alex Rydell</t>
  </si>
  <si>
    <t>Sandra Rydell</t>
  </si>
  <si>
    <t>Ludvig Holmgren</t>
  </si>
  <si>
    <t>Kasper Sjöberg</t>
  </si>
  <si>
    <t>Sketnabäck</t>
  </si>
  <si>
    <t>Martin Björklund</t>
  </si>
  <si>
    <t>Elin Edlund</t>
  </si>
  <si>
    <t>Lars-Erik Ottosson</t>
  </si>
  <si>
    <t>Robert Sjöberg</t>
  </si>
  <si>
    <t>Richard Holgersson</t>
  </si>
  <si>
    <t>Kent Svensson</t>
  </si>
  <si>
    <t>Stig Karlsson</t>
  </si>
  <si>
    <t>Johan Karlsson</t>
  </si>
  <si>
    <t>2019_2020</t>
  </si>
  <si>
    <t>Martin Silvén</t>
  </si>
  <si>
    <t>Emil Rehn</t>
  </si>
  <si>
    <t>Lars-Rune Johansson</t>
  </si>
  <si>
    <t>Michael Karlsson</t>
  </si>
  <si>
    <t>Pascal Letter</t>
  </si>
  <si>
    <t>Pontus Strömkvist</t>
  </si>
  <si>
    <t>Lars Johannesson</t>
  </si>
  <si>
    <t>Björn Hansson</t>
  </si>
  <si>
    <t>Laila Johansson</t>
  </si>
  <si>
    <t>Stockholms-DM</t>
  </si>
  <si>
    <t>Sina Skogli</t>
  </si>
  <si>
    <t>Nunid Petwisai</t>
  </si>
  <si>
    <t>Reina Lopez</t>
  </si>
  <si>
    <t>Balders HSK</t>
  </si>
  <si>
    <t>Erik Smiding</t>
  </si>
  <si>
    <t>Andreas Westberg</t>
  </si>
  <si>
    <t>Anders Salming</t>
  </si>
  <si>
    <t>Bobby Parming</t>
  </si>
  <si>
    <t>Robert Wretborg</t>
  </si>
  <si>
    <t>Calle Jacobsson</t>
  </si>
  <si>
    <t>Calle Sternås</t>
  </si>
  <si>
    <t>Ludvig Sandell</t>
  </si>
  <si>
    <t>Linus Blom</t>
  </si>
  <si>
    <t>Pontus Strandell</t>
  </si>
  <si>
    <t>Martin Smeds</t>
  </si>
  <si>
    <t>Marcus Norman</t>
  </si>
  <si>
    <t>Jakob Arvidsson</t>
  </si>
  <si>
    <t>Pontus Karlsson</t>
  </si>
  <si>
    <t>Marcus Adler</t>
  </si>
  <si>
    <t>Sonlard Berglund</t>
  </si>
  <si>
    <t>Kristian Andersin</t>
  </si>
  <si>
    <t>Niklas Herrlin</t>
  </si>
  <si>
    <t>Sabina Rydberg</t>
  </si>
  <si>
    <t>Heidi Bülmann</t>
  </si>
  <si>
    <t>Louise Hamilton</t>
  </si>
  <si>
    <t>Lotta Sundin</t>
  </si>
  <si>
    <t>Gabriella Gustafsson</t>
  </si>
  <si>
    <t>Fanny Keil</t>
  </si>
  <si>
    <t>Helen Hellström</t>
  </si>
  <si>
    <t>Beefcakes</t>
  </si>
  <si>
    <t>WGB</t>
  </si>
  <si>
    <t>Old Dirty Chiefs</t>
  </si>
  <si>
    <t>PBHSPC</t>
  </si>
  <si>
    <t xml:space="preserve">Vaxholm </t>
  </si>
</sst>
</file>

<file path=xl/styles.xml><?xml version="1.0" encoding="utf-8"?>
<styleSheet xmlns="http://schemas.openxmlformats.org/spreadsheetml/2006/main">
  <numFmts count="1">
    <numFmt numFmtId="44" formatCode="_-* #,##0.00\ &quot;kr&quot;_-;\-* #,##0.00\ &quot;kr&quot;_-;_-* &quot;-&quot;??\ &quot;kr&quot;_-;_-@_-"/>
  </numFmts>
  <fonts count="27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sz val="11"/>
      <name val="Arial"/>
      <family val="2"/>
    </font>
    <font>
      <u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u/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textRotation="90" wrapText="1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16" fillId="0" borderId="1" xfId="0" applyFont="1" applyBorder="1"/>
    <xf numFmtId="0" fontId="16" fillId="0" borderId="0" xfId="0" applyFont="1"/>
    <xf numFmtId="14" fontId="4" fillId="0" borderId="0" xfId="0" applyNumberFormat="1" applyFont="1" applyAlignment="1">
      <alignment horizontal="center"/>
    </xf>
    <xf numFmtId="0" fontId="6" fillId="0" borderId="0" xfId="0" applyFont="1"/>
    <xf numFmtId="0" fontId="15" fillId="0" borderId="0" xfId="0" applyFont="1"/>
    <xf numFmtId="0" fontId="4" fillId="0" borderId="1" xfId="0" applyFont="1" applyBorder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textRotation="9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7" fillId="0" borderId="4" xfId="0" applyFont="1" applyBorder="1" applyAlignment="1">
      <alignment textRotation="90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textRotation="90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2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6" xfId="0" applyBorder="1"/>
    <xf numFmtId="0" fontId="0" fillId="0" borderId="0" xfId="0" applyFill="1"/>
    <xf numFmtId="0" fontId="0" fillId="0" borderId="7" xfId="0" applyBorder="1" applyAlignment="1">
      <alignment horizontal="center"/>
    </xf>
    <xf numFmtId="0" fontId="9" fillId="0" borderId="0" xfId="0" applyFont="1"/>
    <xf numFmtId="0" fontId="18" fillId="0" borderId="0" xfId="0" applyFont="1"/>
    <xf numFmtId="4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/>
    <xf numFmtId="0" fontId="20" fillId="2" borderId="1" xfId="0" applyFont="1" applyFill="1" applyBorder="1" applyAlignment="1">
      <alignment horizontal="center"/>
    </xf>
    <xf numFmtId="0" fontId="9" fillId="0" borderId="1" xfId="0" applyFont="1" applyFill="1" applyBorder="1"/>
    <xf numFmtId="0" fontId="1" fillId="0" borderId="1" xfId="0" applyFont="1" applyBorder="1"/>
    <xf numFmtId="0" fontId="4" fillId="0" borderId="3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21" fillId="0" borderId="1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1" fillId="0" borderId="0" xfId="0" applyFont="1" applyAlignment="1">
      <alignment textRotation="90" wrapText="1"/>
    </xf>
    <xf numFmtId="0" fontId="20" fillId="0" borderId="1" xfId="0" applyFont="1" applyFill="1" applyBorder="1" applyAlignment="1">
      <alignment horizontal="center"/>
    </xf>
    <xf numFmtId="0" fontId="1" fillId="0" borderId="0" xfId="0" applyFont="1" applyBorder="1"/>
    <xf numFmtId="14" fontId="12" fillId="0" borderId="0" xfId="0" applyNumberFormat="1" applyFont="1" applyAlignment="1">
      <alignment horizontal="center"/>
    </xf>
    <xf numFmtId="0" fontId="24" fillId="0" borderId="1" xfId="0" applyFont="1" applyFill="1" applyBorder="1"/>
    <xf numFmtId="1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22" fillId="3" borderId="1" xfId="0" applyFont="1" applyFill="1" applyBorder="1"/>
    <xf numFmtId="0" fontId="21" fillId="3" borderId="1" xfId="0" applyFont="1" applyFill="1" applyBorder="1"/>
    <xf numFmtId="2" fontId="12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4" fillId="3" borderId="1" xfId="0" applyFont="1" applyFill="1" applyBorder="1"/>
    <xf numFmtId="0" fontId="16" fillId="3" borderId="1" xfId="0" applyFont="1" applyFill="1" applyBorder="1"/>
    <xf numFmtId="49" fontId="1" fillId="0" borderId="0" xfId="0" applyNumberFormat="1" applyFont="1" applyBorder="1"/>
    <xf numFmtId="0" fontId="17" fillId="0" borderId="1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25" fillId="0" borderId="1" xfId="0" applyFont="1" applyFill="1" applyBorder="1" applyAlignment="1">
      <alignment horizontal="center"/>
    </xf>
    <xf numFmtId="14" fontId="26" fillId="0" borderId="0" xfId="0" applyNumberFormat="1" applyFont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R491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2.75"/>
  <cols>
    <col min="1" max="1" width="9.28515625" customWidth="1"/>
    <col min="2" max="2" width="22.140625" customWidth="1"/>
    <col min="3" max="3" width="15.5703125" customWidth="1"/>
    <col min="4" max="4" width="6.42578125" customWidth="1"/>
    <col min="5" max="5" width="1.7109375" customWidth="1"/>
    <col min="6" max="6" width="3.7109375" customWidth="1"/>
    <col min="7" max="7" width="7.28515625" customWidth="1"/>
    <col min="8" max="8" width="1.7109375" customWidth="1"/>
    <col min="9" max="26" width="4.140625" customWidth="1"/>
    <col min="27" max="30" width="6.7109375" style="10" customWidth="1"/>
    <col min="31" max="31" width="6.7109375" style="25" customWidth="1"/>
    <col min="32" max="34" width="6.7109375" customWidth="1"/>
    <col min="37" max="50" width="4.7109375" style="10" customWidth="1"/>
    <col min="51" max="55" width="4.7109375" customWidth="1"/>
    <col min="56" max="75" width="4.7109375" style="10" customWidth="1"/>
    <col min="76" max="78" width="4.7109375" customWidth="1"/>
    <col min="79" max="79" width="4.7109375" style="10" customWidth="1"/>
    <col min="80" max="143" width="4.7109375" customWidth="1"/>
    <col min="144" max="147" width="4.7109375" style="10" customWidth="1"/>
    <col min="148" max="190" width="4.7109375" customWidth="1"/>
  </cols>
  <sheetData>
    <row r="1" spans="1:148" ht="15.75">
      <c r="A1" s="1"/>
      <c r="B1" s="2" t="s">
        <v>14</v>
      </c>
      <c r="C1" s="3"/>
      <c r="W1" s="59" t="s">
        <v>92</v>
      </c>
      <c r="X1" s="58">
        <f>COUNTIF(F5:F199,15)</f>
        <v>3</v>
      </c>
      <c r="AE1" s="118" t="s">
        <v>199</v>
      </c>
      <c r="AF1">
        <f>SUM(I2:Z2)+(AH1)-(O2+P2+W2+X2)</f>
        <v>902</v>
      </c>
      <c r="AH1" s="10">
        <f>Miniorranking!$AC$1</f>
        <v>8</v>
      </c>
    </row>
    <row r="2" spans="1:148" ht="24.75" customHeight="1">
      <c r="A2" s="1"/>
      <c r="B2" s="42">
        <v>43898</v>
      </c>
      <c r="C2" s="5"/>
      <c r="I2">
        <f>COUNT(I5:I220)</f>
        <v>46</v>
      </c>
      <c r="J2">
        <f t="shared" ref="J2:Z2" si="0">COUNT(J5:J220)</f>
        <v>68</v>
      </c>
      <c r="K2">
        <f t="shared" si="0"/>
        <v>81</v>
      </c>
      <c r="L2">
        <f t="shared" si="0"/>
        <v>90</v>
      </c>
      <c r="M2">
        <f t="shared" si="0"/>
        <v>82</v>
      </c>
      <c r="N2">
        <f t="shared" si="0"/>
        <v>48</v>
      </c>
      <c r="O2">
        <f t="shared" si="0"/>
        <v>30</v>
      </c>
      <c r="P2">
        <f t="shared" si="0"/>
        <v>33</v>
      </c>
      <c r="Q2">
        <f t="shared" si="0"/>
        <v>78</v>
      </c>
      <c r="R2">
        <f t="shared" si="0"/>
        <v>60</v>
      </c>
      <c r="S2">
        <f t="shared" si="0"/>
        <v>56</v>
      </c>
      <c r="T2">
        <f t="shared" si="0"/>
        <v>68</v>
      </c>
      <c r="U2">
        <f t="shared" si="0"/>
        <v>61</v>
      </c>
      <c r="V2">
        <f t="shared" ref="V2" si="1">COUNT(V5:V220)</f>
        <v>34</v>
      </c>
      <c r="W2">
        <f t="shared" si="0"/>
        <v>31</v>
      </c>
      <c r="X2">
        <f t="shared" si="0"/>
        <v>45</v>
      </c>
      <c r="Y2">
        <f t="shared" si="0"/>
        <v>64</v>
      </c>
      <c r="Z2">
        <f t="shared" si="0"/>
        <v>58</v>
      </c>
    </row>
    <row r="3" spans="1:148">
      <c r="A3" s="1"/>
      <c r="B3" s="114" t="s">
        <v>229</v>
      </c>
      <c r="C3" s="3"/>
      <c r="D3" s="10"/>
      <c r="E3" s="10"/>
      <c r="F3" s="10"/>
      <c r="G3" s="10"/>
      <c r="H3" s="10"/>
      <c r="I3" s="31">
        <f t="shared" ref="I3:Z3" si="2">IF(SUM(I5:I400)&gt;100,1,"")</f>
        <v>1</v>
      </c>
      <c r="J3" s="31">
        <f t="shared" si="2"/>
        <v>1</v>
      </c>
      <c r="K3" s="31">
        <f t="shared" si="2"/>
        <v>1</v>
      </c>
      <c r="L3" s="31">
        <f t="shared" si="2"/>
        <v>1</v>
      </c>
      <c r="M3" s="31">
        <f t="shared" si="2"/>
        <v>1</v>
      </c>
      <c r="N3" s="31">
        <f>IF(SUM(N5:N400)&gt;-1,1,"")</f>
        <v>1</v>
      </c>
      <c r="O3" s="31">
        <f t="shared" si="2"/>
        <v>1</v>
      </c>
      <c r="P3" s="31">
        <f t="shared" si="2"/>
        <v>1</v>
      </c>
      <c r="Q3" s="31">
        <f t="shared" si="2"/>
        <v>1</v>
      </c>
      <c r="R3" s="31">
        <f t="shared" si="2"/>
        <v>1</v>
      </c>
      <c r="S3" s="31">
        <f t="shared" si="2"/>
        <v>1</v>
      </c>
      <c r="T3" s="31">
        <f t="shared" si="2"/>
        <v>1</v>
      </c>
      <c r="U3" s="31">
        <f t="shared" si="2"/>
        <v>1</v>
      </c>
      <c r="V3" s="31">
        <f t="shared" ref="V3" si="3">IF(SUM(V5:V400)&gt;100,1,"")</f>
        <v>1</v>
      </c>
      <c r="W3" s="31">
        <f t="shared" si="2"/>
        <v>1</v>
      </c>
      <c r="X3" s="31">
        <f t="shared" si="2"/>
        <v>1</v>
      </c>
      <c r="Y3" s="31">
        <f t="shared" si="2"/>
        <v>1</v>
      </c>
      <c r="Z3" s="31">
        <f t="shared" si="2"/>
        <v>1</v>
      </c>
      <c r="AE3" s="118" t="s">
        <v>198</v>
      </c>
      <c r="AF3">
        <f>SUM(AF1/12)</f>
        <v>75.166666666666671</v>
      </c>
    </row>
    <row r="4" spans="1:148" ht="95.1" customHeight="1">
      <c r="A4" s="5" t="s">
        <v>0</v>
      </c>
      <c r="B4" s="6" t="s">
        <v>1</v>
      </c>
      <c r="C4" s="6" t="s">
        <v>2</v>
      </c>
      <c r="D4" s="49" t="s">
        <v>87</v>
      </c>
      <c r="E4" s="12"/>
      <c r="F4" s="30" t="s">
        <v>88</v>
      </c>
      <c r="G4" s="12" t="s">
        <v>81</v>
      </c>
      <c r="H4" s="12"/>
      <c r="I4" s="103" t="s">
        <v>230</v>
      </c>
      <c r="J4" s="103" t="s">
        <v>232</v>
      </c>
      <c r="K4" s="13" t="s">
        <v>3</v>
      </c>
      <c r="L4" s="13" t="s">
        <v>4</v>
      </c>
      <c r="M4" s="13" t="s">
        <v>5</v>
      </c>
      <c r="N4" s="103" t="s">
        <v>231</v>
      </c>
      <c r="O4" s="11" t="s">
        <v>124</v>
      </c>
      <c r="P4" s="11" t="s">
        <v>77</v>
      </c>
      <c r="Q4" s="52" t="s">
        <v>7</v>
      </c>
      <c r="R4" s="11" t="s">
        <v>8</v>
      </c>
      <c r="S4" s="11" t="s">
        <v>9</v>
      </c>
      <c r="T4" s="11" t="s">
        <v>163</v>
      </c>
      <c r="U4" s="111" t="s">
        <v>233</v>
      </c>
      <c r="V4" s="111" t="s">
        <v>302</v>
      </c>
      <c r="W4" s="13" t="s">
        <v>125</v>
      </c>
      <c r="X4" s="13" t="s">
        <v>127</v>
      </c>
      <c r="Y4" s="11" t="s">
        <v>10</v>
      </c>
      <c r="Z4" s="11" t="s">
        <v>11</v>
      </c>
      <c r="AA4" s="30" t="s">
        <v>74</v>
      </c>
      <c r="AB4" s="30" t="s">
        <v>94</v>
      </c>
      <c r="AC4" s="30" t="s">
        <v>94</v>
      </c>
      <c r="AD4" s="30" t="s">
        <v>94</v>
      </c>
      <c r="AE4" s="26"/>
      <c r="AF4" s="15"/>
      <c r="AG4" s="71"/>
      <c r="AH4" s="15"/>
      <c r="AI4" s="1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BH4" s="10">
        <v>1</v>
      </c>
      <c r="BI4" s="10">
        <v>2</v>
      </c>
      <c r="BJ4" s="10">
        <v>3</v>
      </c>
      <c r="BK4" s="10">
        <v>4</v>
      </c>
      <c r="BL4" s="10">
        <v>5</v>
      </c>
      <c r="BM4" s="10">
        <v>6</v>
      </c>
      <c r="BN4" s="10">
        <v>7</v>
      </c>
      <c r="BO4" s="10">
        <v>8</v>
      </c>
      <c r="BP4" s="10">
        <v>9</v>
      </c>
      <c r="BQ4" s="10">
        <v>10</v>
      </c>
      <c r="BR4" s="10">
        <v>11</v>
      </c>
      <c r="BS4" s="10">
        <v>12</v>
      </c>
      <c r="BT4" s="10">
        <v>13</v>
      </c>
      <c r="BU4" s="10">
        <v>14</v>
      </c>
      <c r="BV4" s="10">
        <v>15</v>
      </c>
      <c r="BW4" s="10">
        <v>16</v>
      </c>
      <c r="BX4" s="11" t="s">
        <v>91</v>
      </c>
      <c r="BY4" s="11"/>
      <c r="BZ4" s="11"/>
      <c r="CA4" s="57" t="s">
        <v>93</v>
      </c>
    </row>
    <row r="5" spans="1:148" ht="15.75">
      <c r="A5" s="7" t="str">
        <f t="shared" ref="A5:A68" si="4">IF(BE5&gt;1,AF5&amp;" ("&amp;AE5&amp;")",AF5&amp;" ("&amp;AG5&amp;")")</f>
        <v>1 (1)</v>
      </c>
      <c r="B5" s="8" t="s">
        <v>29</v>
      </c>
      <c r="C5" s="9" t="s">
        <v>31</v>
      </c>
      <c r="D5" s="20">
        <f t="shared" ref="D5:D68" si="5">SUM(BH5:BS5)</f>
        <v>4802</v>
      </c>
      <c r="E5" s="18"/>
      <c r="F5" s="14">
        <f t="shared" ref="F5:F68" si="6">COUNT(I5:Z5)</f>
        <v>13</v>
      </c>
      <c r="G5" s="19">
        <f t="shared" ref="G5:G68" si="7">SUM((CC5)/(F5*2))</f>
        <v>193.88461538461539</v>
      </c>
      <c r="H5" s="18"/>
      <c r="I5" s="61">
        <v>424</v>
      </c>
      <c r="J5" s="99">
        <v>425</v>
      </c>
      <c r="K5" s="99">
        <v>415</v>
      </c>
      <c r="L5" s="99">
        <v>443</v>
      </c>
      <c r="M5" s="99">
        <v>511</v>
      </c>
      <c r="N5" s="91">
        <v>239</v>
      </c>
      <c r="O5" s="99">
        <v>391</v>
      </c>
      <c r="P5" s="105"/>
      <c r="Q5" s="99">
        <v>371</v>
      </c>
      <c r="R5" s="106">
        <v>289</v>
      </c>
      <c r="S5" s="99">
        <v>424</v>
      </c>
      <c r="T5" s="99">
        <v>383</v>
      </c>
      <c r="U5" s="61"/>
      <c r="V5" s="61"/>
      <c r="W5" s="99">
        <v>446</v>
      </c>
      <c r="X5" s="99"/>
      <c r="Y5" s="99">
        <v>280</v>
      </c>
      <c r="Z5" s="99"/>
      <c r="AA5" s="116">
        <f t="shared" ref="AA5:AA68" si="8">SUM($I$3:$Z$3)</f>
        <v>18</v>
      </c>
      <c r="AB5" s="68">
        <f t="shared" ref="AB5:AB68" si="9">BX5</f>
        <v>239</v>
      </c>
      <c r="AC5" s="68" t="str">
        <f t="shared" ref="AC5:AC68" si="10">BY5</f>
        <v>-</v>
      </c>
      <c r="AD5" s="68" t="str">
        <f t="shared" ref="AD5:AD68" si="11">BZ5</f>
        <v>-</v>
      </c>
      <c r="AE5" s="32">
        <v>1</v>
      </c>
      <c r="AF5" s="32">
        <f t="shared" ref="AF5:AF68" si="12">IF(D5&lt;D4,AH5,AF4)</f>
        <v>1</v>
      </c>
      <c r="AG5" s="32">
        <f t="shared" ref="AG5:AG68" si="13">IF(F5&gt;1,ROW(1:1),"-")</f>
        <v>1</v>
      </c>
      <c r="AH5" s="17">
        <v>1</v>
      </c>
      <c r="AI5" s="32"/>
      <c r="AJ5" s="17"/>
      <c r="AK5" s="10">
        <f>COUNT($I$3,I5,H5)</f>
        <v>2</v>
      </c>
      <c r="AL5" s="10">
        <f>COUNT($J$3,J5,I5)</f>
        <v>3</v>
      </c>
      <c r="AM5" s="10">
        <f>COUNT($K$3,K5,J5)</f>
        <v>3</v>
      </c>
      <c r="AN5" s="10">
        <f>COUNT($L$3,L5,K5)</f>
        <v>3</v>
      </c>
      <c r="AO5" s="10">
        <f>COUNT($M$3,M5,L5)</f>
        <v>3</v>
      </c>
      <c r="AP5" s="10">
        <f>COUNT($N$3,N5,M5)</f>
        <v>3</v>
      </c>
      <c r="AQ5" s="10">
        <f>COUNT($O$3,O5,N5)</f>
        <v>3</v>
      </c>
      <c r="AR5" s="10">
        <f>COUNT($P$3,P5,O5)</f>
        <v>2</v>
      </c>
      <c r="AS5" s="10">
        <f>COUNT($Q$3,Q5,P5)</f>
        <v>2</v>
      </c>
      <c r="AT5" s="10">
        <f>COUNT($R$3,R5,Q5)</f>
        <v>3</v>
      </c>
      <c r="AU5" s="10">
        <f>COUNT($S$3,S5,R5)</f>
        <v>3</v>
      </c>
      <c r="AV5" s="10">
        <f>COUNT($T$3,T5,S5)</f>
        <v>3</v>
      </c>
      <c r="AW5" s="10">
        <f>COUNT($U$3,U5,T5)</f>
        <v>2</v>
      </c>
      <c r="AX5" s="10">
        <f>COUNT($V$3,V5,U5)</f>
        <v>1</v>
      </c>
      <c r="AY5" s="10">
        <f>COUNT($W$3,W5,V5)</f>
        <v>2</v>
      </c>
      <c r="AZ5" s="10">
        <f>COUNT($X$3,X5,W5)</f>
        <v>2</v>
      </c>
      <c r="BA5" s="10">
        <f>COUNT($Y$3,Y5,X5)</f>
        <v>2</v>
      </c>
      <c r="BB5" s="10">
        <f>COUNT($Z$3,Z5,Y5)</f>
        <v>2</v>
      </c>
      <c r="BC5" s="10"/>
      <c r="BE5" s="10">
        <f t="shared" ref="BE5:BE36" si="14">IF(H5="x",1,2)</f>
        <v>2</v>
      </c>
      <c r="BH5" s="10">
        <f t="shared" ref="BH5:BH36" si="15">IF($F5&gt;0,LARGE($I5:$Z5,1),"")</f>
        <v>511</v>
      </c>
      <c r="BI5" s="10">
        <f t="shared" ref="BI5:BI36" si="16">IF($F5&gt;1,LARGE($I5:$Z5,2),"")</f>
        <v>446</v>
      </c>
      <c r="BJ5" s="10">
        <f t="shared" ref="BJ5:BJ36" si="17">IF($F5&gt;2,LARGE($I5:$Z5,3),"")</f>
        <v>443</v>
      </c>
      <c r="BK5" s="10">
        <f t="shared" ref="BK5:BK36" si="18">IF($F5&gt;3,LARGE($I5:$Z5,4),"")</f>
        <v>425</v>
      </c>
      <c r="BL5" s="10">
        <f t="shared" ref="BL5:BL36" si="19">IF($F5&gt;4,LARGE($I5:$Z5,5),"")</f>
        <v>424</v>
      </c>
      <c r="BM5" s="10">
        <f t="shared" ref="BM5:BM36" si="20">IF($F5&gt;5,LARGE($I5:$Z5,6),"")</f>
        <v>424</v>
      </c>
      <c r="BN5" s="10">
        <f t="shared" ref="BN5:BN36" si="21">IF($F5&gt;6,LARGE($I5:$Z5,7),"")</f>
        <v>415</v>
      </c>
      <c r="BO5" s="10">
        <f t="shared" ref="BO5:BO36" si="22">IF($F5&gt;7,LARGE($I5:$Z5,8),"")</f>
        <v>391</v>
      </c>
      <c r="BP5" s="10">
        <f t="shared" ref="BP5:BP36" si="23">IF($F5&gt;8,LARGE($I5:$Z5,9),"")</f>
        <v>383</v>
      </c>
      <c r="BQ5" s="10">
        <f t="shared" ref="BQ5:BQ36" si="24">IF($F5&gt;9,LARGE($I5:$Z5,10),"")</f>
        <v>371</v>
      </c>
      <c r="BR5" s="10">
        <f t="shared" ref="BR5:BR36" si="25">IF($F5&gt;10,LARGE($I5:$Z5,11),"")</f>
        <v>289</v>
      </c>
      <c r="BS5" s="10">
        <f t="shared" ref="BS5:BS36" si="26">IF($F5&gt;11,LARGE($I5:$Z5,12),"")</f>
        <v>280</v>
      </c>
      <c r="BT5" s="10">
        <f t="shared" ref="BT5:BT36" si="27">IF($F5&gt;12,LARGE($I5:$Z5,13),"")</f>
        <v>239</v>
      </c>
      <c r="BU5" s="10" t="str">
        <f t="shared" ref="BU5:BU36" si="28">IF($F5&gt;13,LARGE($I5:$Z5,14),"")</f>
        <v/>
      </c>
      <c r="BV5" s="10" t="str">
        <f t="shared" ref="BV5:BV36" si="29">IF($F5&gt;14,LARGE($I5:$Z5,15),"")</f>
        <v/>
      </c>
      <c r="BW5" s="10" t="str">
        <f t="shared" ref="BW5:BW36" si="30">IF($F5&gt;15,LARGE($I5:$Z5,16),"")</f>
        <v/>
      </c>
      <c r="BX5" s="10">
        <f t="shared" ref="BX5:BX36" si="31">IF($F5&gt;12,LARGE($I5:$Z5,13),"-")</f>
        <v>239</v>
      </c>
      <c r="BY5" s="10" t="str">
        <f t="shared" ref="BY5:BY36" si="32">IF($F5&gt;13,LARGE($I5:$Z5,14),"-")</f>
        <v>-</v>
      </c>
      <c r="BZ5" s="10" t="str">
        <f t="shared" ref="BZ5:BZ36" si="33">IF($F5&gt;14,LARGE($I5:$Z5,15),"-")</f>
        <v>-</v>
      </c>
      <c r="CA5" s="31">
        <f t="shared" ref="CA5:CA36" si="34">SUM(AA5-F5)-2</f>
        <v>3</v>
      </c>
      <c r="CC5">
        <f t="shared" ref="CC5:CC68" si="35">SUM(BH5:BW5)</f>
        <v>5041</v>
      </c>
      <c r="EN5" s="10">
        <v>1</v>
      </c>
      <c r="EP5" s="10">
        <f t="shared" ref="EP5:EP36" si="36">IF(BE5&gt;=1,AF5,"")</f>
        <v>1</v>
      </c>
      <c r="EQ5" s="10" t="str">
        <f t="shared" ref="EQ5:EQ68" si="37">IF(BE5&gt;1,"("&amp;AE5&amp;")","("&amp;AG5&amp;")")</f>
        <v>(1)</v>
      </c>
      <c r="ER5" s="32"/>
    </row>
    <row r="6" spans="1:148" ht="15.75">
      <c r="A6" s="7" t="str">
        <f t="shared" si="4"/>
        <v>2 (2)</v>
      </c>
      <c r="B6" s="8" t="s">
        <v>46</v>
      </c>
      <c r="C6" s="34" t="s">
        <v>33</v>
      </c>
      <c r="D6" s="20">
        <f t="shared" si="5"/>
        <v>4650</v>
      </c>
      <c r="E6" s="18"/>
      <c r="F6" s="14">
        <f t="shared" si="6"/>
        <v>14</v>
      </c>
      <c r="G6" s="19">
        <f t="shared" si="7"/>
        <v>184.57142857142858</v>
      </c>
      <c r="H6" s="18"/>
      <c r="I6" s="61">
        <v>397</v>
      </c>
      <c r="J6" s="99">
        <v>517</v>
      </c>
      <c r="K6" s="99">
        <v>374</v>
      </c>
      <c r="L6" s="99">
        <v>398</v>
      </c>
      <c r="M6" s="99">
        <v>423</v>
      </c>
      <c r="N6" s="99"/>
      <c r="O6" s="99">
        <v>398</v>
      </c>
      <c r="P6" s="105"/>
      <c r="Q6" s="99">
        <v>360</v>
      </c>
      <c r="R6" s="135">
        <v>266</v>
      </c>
      <c r="S6" s="99">
        <v>472</v>
      </c>
      <c r="T6" s="99">
        <v>403</v>
      </c>
      <c r="U6" s="91">
        <v>252</v>
      </c>
      <c r="V6" s="61"/>
      <c r="W6" s="99">
        <v>342</v>
      </c>
      <c r="X6" s="99"/>
      <c r="Y6" s="99">
        <v>268</v>
      </c>
      <c r="Z6" s="99">
        <v>298</v>
      </c>
      <c r="AA6" s="117">
        <f t="shared" si="8"/>
        <v>18</v>
      </c>
      <c r="AB6" s="68">
        <f t="shared" si="9"/>
        <v>266</v>
      </c>
      <c r="AC6" s="68">
        <f t="shared" si="10"/>
        <v>252</v>
      </c>
      <c r="AD6" s="68" t="str">
        <f t="shared" si="11"/>
        <v>-</v>
      </c>
      <c r="AE6" s="32">
        <v>2</v>
      </c>
      <c r="AF6" s="32">
        <f t="shared" si="12"/>
        <v>2</v>
      </c>
      <c r="AG6" s="32">
        <f t="shared" si="13"/>
        <v>2</v>
      </c>
      <c r="AH6" s="17">
        <v>2</v>
      </c>
      <c r="AI6" s="32"/>
      <c r="AJ6" s="17"/>
      <c r="AK6" s="10">
        <f t="shared" ref="AK6:AK69" si="38">COUNT($I$3,I6,H6)</f>
        <v>2</v>
      </c>
      <c r="AL6" s="10">
        <f t="shared" ref="AL6:AL69" si="39">COUNT($J$3,J6,I6)</f>
        <v>3</v>
      </c>
      <c r="AM6" s="10">
        <f t="shared" ref="AM6:AM69" si="40">COUNT($K$3,K6,J6)</f>
        <v>3</v>
      </c>
      <c r="AN6" s="10">
        <f t="shared" ref="AN6:AN69" si="41">COUNT($L$3,L6,K6)</f>
        <v>3</v>
      </c>
      <c r="AO6" s="10">
        <f t="shared" ref="AO6:AO69" si="42">COUNT($M$3,M6,L6)</f>
        <v>3</v>
      </c>
      <c r="AP6" s="10">
        <f t="shared" ref="AP6:AP69" si="43">COUNT($N$3,N6,M6)</f>
        <v>2</v>
      </c>
      <c r="AQ6" s="10">
        <f t="shared" ref="AQ6:AQ69" si="44">COUNT($O$3,O6,N6)</f>
        <v>2</v>
      </c>
      <c r="AR6" s="10">
        <f t="shared" ref="AR6:AR69" si="45">COUNT($P$3,P6,O6)</f>
        <v>2</v>
      </c>
      <c r="AS6" s="10">
        <f t="shared" ref="AS6:AS69" si="46">COUNT($Q$3,Q6,P6)</f>
        <v>2</v>
      </c>
      <c r="AT6" s="10">
        <f t="shared" ref="AT6:AT69" si="47">COUNT($R$3,R6,Q6)</f>
        <v>3</v>
      </c>
      <c r="AU6" s="10">
        <f t="shared" ref="AU6:AU69" si="48">COUNT($S$3,S6,R6)</f>
        <v>3</v>
      </c>
      <c r="AV6" s="10">
        <f t="shared" ref="AV6:AV69" si="49">COUNT($T$3,T6,S6)</f>
        <v>3</v>
      </c>
      <c r="AW6" s="10">
        <f t="shared" ref="AW6:AW69" si="50">COUNT($U$3,U6,T6)</f>
        <v>3</v>
      </c>
      <c r="AX6" s="10">
        <f t="shared" ref="AX6:AX69" si="51">COUNT($V$3,V6,U6)</f>
        <v>2</v>
      </c>
      <c r="AY6" s="10">
        <f t="shared" ref="AY6:AY69" si="52">COUNT($W$3,W6,V6)</f>
        <v>2</v>
      </c>
      <c r="AZ6" s="10">
        <f t="shared" ref="AZ6:AZ69" si="53">COUNT($X$3,X6,W6)</f>
        <v>2</v>
      </c>
      <c r="BA6" s="10">
        <f t="shared" ref="BA6:BA69" si="54">COUNT($Y$3,Y6,X6)</f>
        <v>2</v>
      </c>
      <c r="BB6" s="10">
        <f t="shared" ref="BB6:BB69" si="55">COUNT($Z$3,Z6,Y6)</f>
        <v>3</v>
      </c>
      <c r="BC6" s="10"/>
      <c r="BE6" s="10">
        <f t="shared" si="14"/>
        <v>2</v>
      </c>
      <c r="BH6" s="10">
        <f t="shared" si="15"/>
        <v>517</v>
      </c>
      <c r="BI6" s="10">
        <f t="shared" si="16"/>
        <v>472</v>
      </c>
      <c r="BJ6" s="10">
        <f t="shared" si="17"/>
        <v>423</v>
      </c>
      <c r="BK6" s="10">
        <f t="shared" si="18"/>
        <v>403</v>
      </c>
      <c r="BL6" s="10">
        <f t="shared" si="19"/>
        <v>398</v>
      </c>
      <c r="BM6" s="10">
        <f t="shared" si="20"/>
        <v>398</v>
      </c>
      <c r="BN6" s="10">
        <f t="shared" si="21"/>
        <v>397</v>
      </c>
      <c r="BO6" s="10">
        <f t="shared" si="22"/>
        <v>374</v>
      </c>
      <c r="BP6" s="10">
        <f t="shared" si="23"/>
        <v>360</v>
      </c>
      <c r="BQ6" s="10">
        <f t="shared" si="24"/>
        <v>342</v>
      </c>
      <c r="BR6" s="10">
        <f t="shared" si="25"/>
        <v>298</v>
      </c>
      <c r="BS6" s="10">
        <f t="shared" si="26"/>
        <v>268</v>
      </c>
      <c r="BT6" s="10">
        <f t="shared" si="27"/>
        <v>266</v>
      </c>
      <c r="BU6" s="10">
        <f t="shared" si="28"/>
        <v>252</v>
      </c>
      <c r="BV6" s="10" t="str">
        <f t="shared" si="29"/>
        <v/>
      </c>
      <c r="BW6" s="10" t="str">
        <f t="shared" si="30"/>
        <v/>
      </c>
      <c r="BX6" s="10">
        <f t="shared" si="31"/>
        <v>266</v>
      </c>
      <c r="BY6" s="10">
        <f t="shared" si="32"/>
        <v>252</v>
      </c>
      <c r="BZ6" s="10" t="str">
        <f t="shared" si="33"/>
        <v>-</v>
      </c>
      <c r="CA6" s="31">
        <f t="shared" si="34"/>
        <v>2</v>
      </c>
      <c r="CC6">
        <f t="shared" si="35"/>
        <v>5168</v>
      </c>
      <c r="EN6" s="10">
        <v>2</v>
      </c>
      <c r="EP6" s="10">
        <f t="shared" si="36"/>
        <v>2</v>
      </c>
      <c r="EQ6" s="10" t="str">
        <f t="shared" si="37"/>
        <v>(2)</v>
      </c>
      <c r="ER6" s="32"/>
    </row>
    <row r="7" spans="1:148" ht="15.75">
      <c r="A7" s="7" t="str">
        <f t="shared" si="4"/>
        <v>3 (3)</v>
      </c>
      <c r="B7" s="8" t="s">
        <v>63</v>
      </c>
      <c r="C7" s="34" t="s">
        <v>78</v>
      </c>
      <c r="D7" s="20">
        <f t="shared" si="5"/>
        <v>4253</v>
      </c>
      <c r="E7" s="18"/>
      <c r="F7" s="14">
        <f t="shared" si="6"/>
        <v>15</v>
      </c>
      <c r="G7" s="19">
        <f t="shared" si="7"/>
        <v>164.36666666666667</v>
      </c>
      <c r="H7" s="18"/>
      <c r="I7" s="61">
        <v>449</v>
      </c>
      <c r="J7" s="99">
        <v>540</v>
      </c>
      <c r="K7" s="99">
        <v>347</v>
      </c>
      <c r="L7" s="99">
        <v>334</v>
      </c>
      <c r="M7" s="91">
        <v>130</v>
      </c>
      <c r="N7" s="99">
        <v>313</v>
      </c>
      <c r="O7" s="99"/>
      <c r="P7" s="105">
        <v>282</v>
      </c>
      <c r="Q7" s="61">
        <v>302</v>
      </c>
      <c r="R7" s="94">
        <v>349</v>
      </c>
      <c r="S7" s="61">
        <v>283</v>
      </c>
      <c r="T7" s="99">
        <v>367</v>
      </c>
      <c r="U7" s="91">
        <v>267</v>
      </c>
      <c r="V7" s="61"/>
      <c r="W7" s="99"/>
      <c r="X7" s="99">
        <v>336</v>
      </c>
      <c r="Y7" s="99">
        <v>351</v>
      </c>
      <c r="Z7" s="91">
        <v>281</v>
      </c>
      <c r="AA7" s="117">
        <f t="shared" si="8"/>
        <v>18</v>
      </c>
      <c r="AB7" s="68">
        <f t="shared" si="9"/>
        <v>281</v>
      </c>
      <c r="AC7" s="68">
        <f t="shared" si="10"/>
        <v>267</v>
      </c>
      <c r="AD7" s="68">
        <f t="shared" si="11"/>
        <v>130</v>
      </c>
      <c r="AE7" s="32">
        <v>3</v>
      </c>
      <c r="AF7" s="32">
        <f t="shared" si="12"/>
        <v>3</v>
      </c>
      <c r="AG7" s="32">
        <f t="shared" si="13"/>
        <v>3</v>
      </c>
      <c r="AH7" s="17">
        <v>3</v>
      </c>
      <c r="AI7" s="32"/>
      <c r="AJ7" s="17"/>
      <c r="AK7" s="10">
        <f t="shared" si="38"/>
        <v>2</v>
      </c>
      <c r="AL7" s="10">
        <f t="shared" si="39"/>
        <v>3</v>
      </c>
      <c r="AM7" s="10">
        <f t="shared" si="40"/>
        <v>3</v>
      </c>
      <c r="AN7" s="10">
        <f t="shared" si="41"/>
        <v>3</v>
      </c>
      <c r="AO7" s="10">
        <f t="shared" si="42"/>
        <v>3</v>
      </c>
      <c r="AP7" s="10">
        <f t="shared" si="43"/>
        <v>3</v>
      </c>
      <c r="AQ7" s="10">
        <f t="shared" si="44"/>
        <v>2</v>
      </c>
      <c r="AR7" s="10">
        <f t="shared" si="45"/>
        <v>2</v>
      </c>
      <c r="AS7" s="10">
        <f t="shared" si="46"/>
        <v>3</v>
      </c>
      <c r="AT7" s="10">
        <f t="shared" si="47"/>
        <v>3</v>
      </c>
      <c r="AU7" s="10">
        <f t="shared" si="48"/>
        <v>3</v>
      </c>
      <c r="AV7" s="10">
        <f t="shared" si="49"/>
        <v>3</v>
      </c>
      <c r="AW7" s="10">
        <f t="shared" si="50"/>
        <v>3</v>
      </c>
      <c r="AX7" s="10">
        <f t="shared" si="51"/>
        <v>2</v>
      </c>
      <c r="AY7" s="10">
        <f t="shared" si="52"/>
        <v>1</v>
      </c>
      <c r="AZ7" s="10">
        <f t="shared" si="53"/>
        <v>2</v>
      </c>
      <c r="BA7" s="10">
        <f t="shared" si="54"/>
        <v>3</v>
      </c>
      <c r="BB7" s="10">
        <f t="shared" si="55"/>
        <v>3</v>
      </c>
      <c r="BC7" s="10"/>
      <c r="BE7" s="10">
        <f t="shared" si="14"/>
        <v>2</v>
      </c>
      <c r="BH7" s="10">
        <f t="shared" si="15"/>
        <v>540</v>
      </c>
      <c r="BI7" s="10">
        <f t="shared" si="16"/>
        <v>449</v>
      </c>
      <c r="BJ7" s="10">
        <f t="shared" si="17"/>
        <v>367</v>
      </c>
      <c r="BK7" s="10">
        <f t="shared" si="18"/>
        <v>351</v>
      </c>
      <c r="BL7" s="10">
        <f t="shared" si="19"/>
        <v>349</v>
      </c>
      <c r="BM7" s="10">
        <f t="shared" si="20"/>
        <v>347</v>
      </c>
      <c r="BN7" s="10">
        <f t="shared" si="21"/>
        <v>336</v>
      </c>
      <c r="BO7" s="10">
        <f t="shared" si="22"/>
        <v>334</v>
      </c>
      <c r="BP7" s="10">
        <f t="shared" si="23"/>
        <v>313</v>
      </c>
      <c r="BQ7" s="10">
        <f t="shared" si="24"/>
        <v>302</v>
      </c>
      <c r="BR7" s="10">
        <f t="shared" si="25"/>
        <v>283</v>
      </c>
      <c r="BS7" s="10">
        <f t="shared" si="26"/>
        <v>282</v>
      </c>
      <c r="BT7" s="10">
        <f t="shared" si="27"/>
        <v>281</v>
      </c>
      <c r="BU7" s="10">
        <f t="shared" si="28"/>
        <v>267</v>
      </c>
      <c r="BV7" s="10">
        <f t="shared" si="29"/>
        <v>130</v>
      </c>
      <c r="BW7" s="10" t="str">
        <f t="shared" si="30"/>
        <v/>
      </c>
      <c r="BX7" s="10">
        <f t="shared" si="31"/>
        <v>281</v>
      </c>
      <c r="BY7" s="10">
        <f t="shared" si="32"/>
        <v>267</v>
      </c>
      <c r="BZ7" s="10">
        <f t="shared" si="33"/>
        <v>130</v>
      </c>
      <c r="CA7" s="31">
        <f t="shared" si="34"/>
        <v>1</v>
      </c>
      <c r="CC7">
        <f t="shared" si="35"/>
        <v>4931</v>
      </c>
      <c r="EN7" s="10">
        <v>3</v>
      </c>
      <c r="EP7" s="10">
        <f t="shared" si="36"/>
        <v>3</v>
      </c>
      <c r="EQ7" s="10" t="str">
        <f t="shared" si="37"/>
        <v>(3)</v>
      </c>
    </row>
    <row r="8" spans="1:148" ht="15.75">
      <c r="A8" s="7" t="str">
        <f t="shared" si="4"/>
        <v>4 (4)</v>
      </c>
      <c r="B8" s="8" t="s">
        <v>36</v>
      </c>
      <c r="C8" s="9" t="s">
        <v>79</v>
      </c>
      <c r="D8" s="20">
        <f t="shared" si="5"/>
        <v>4212</v>
      </c>
      <c r="E8" s="18"/>
      <c r="F8" s="14">
        <f t="shared" si="6"/>
        <v>12</v>
      </c>
      <c r="G8" s="19">
        <f t="shared" si="7"/>
        <v>175.5</v>
      </c>
      <c r="H8" s="18"/>
      <c r="I8" s="61">
        <v>485</v>
      </c>
      <c r="J8" s="99">
        <v>391</v>
      </c>
      <c r="K8" s="99">
        <v>377</v>
      </c>
      <c r="L8" s="99">
        <v>329</v>
      </c>
      <c r="M8" s="99">
        <v>426</v>
      </c>
      <c r="N8" s="99"/>
      <c r="O8" s="99"/>
      <c r="P8" s="96">
        <v>283</v>
      </c>
      <c r="Q8" s="61">
        <v>252</v>
      </c>
      <c r="R8" s="106">
        <v>398</v>
      </c>
      <c r="S8" s="99"/>
      <c r="T8" s="99">
        <v>373</v>
      </c>
      <c r="U8" s="61"/>
      <c r="V8" s="61"/>
      <c r="W8" s="99"/>
      <c r="X8" s="99">
        <v>346</v>
      </c>
      <c r="Y8" s="99">
        <v>298</v>
      </c>
      <c r="Z8" s="61">
        <v>254</v>
      </c>
      <c r="AA8" s="116">
        <f t="shared" si="8"/>
        <v>18</v>
      </c>
      <c r="AB8" s="68" t="str">
        <f t="shared" si="9"/>
        <v>-</v>
      </c>
      <c r="AC8" s="68" t="str">
        <f t="shared" si="10"/>
        <v>-</v>
      </c>
      <c r="AD8" s="68" t="str">
        <f t="shared" si="11"/>
        <v>-</v>
      </c>
      <c r="AE8" s="32">
        <v>4</v>
      </c>
      <c r="AF8" s="32">
        <f t="shared" si="12"/>
        <v>4</v>
      </c>
      <c r="AG8" s="32">
        <f t="shared" si="13"/>
        <v>4</v>
      </c>
      <c r="AH8" s="17">
        <v>4</v>
      </c>
      <c r="AI8" s="32"/>
      <c r="AK8" s="10">
        <f t="shared" si="38"/>
        <v>2</v>
      </c>
      <c r="AL8" s="10">
        <f t="shared" si="39"/>
        <v>3</v>
      </c>
      <c r="AM8" s="10">
        <f t="shared" si="40"/>
        <v>3</v>
      </c>
      <c r="AN8" s="10">
        <f t="shared" si="41"/>
        <v>3</v>
      </c>
      <c r="AO8" s="10">
        <f t="shared" si="42"/>
        <v>3</v>
      </c>
      <c r="AP8" s="10">
        <f t="shared" si="43"/>
        <v>2</v>
      </c>
      <c r="AQ8" s="10">
        <f t="shared" si="44"/>
        <v>1</v>
      </c>
      <c r="AR8" s="10">
        <f t="shared" si="45"/>
        <v>2</v>
      </c>
      <c r="AS8" s="10">
        <f t="shared" si="46"/>
        <v>3</v>
      </c>
      <c r="AT8" s="10">
        <f t="shared" si="47"/>
        <v>3</v>
      </c>
      <c r="AU8" s="10">
        <f t="shared" si="48"/>
        <v>2</v>
      </c>
      <c r="AV8" s="10">
        <f t="shared" si="49"/>
        <v>2</v>
      </c>
      <c r="AW8" s="10">
        <f t="shared" si="50"/>
        <v>2</v>
      </c>
      <c r="AX8" s="10">
        <f t="shared" si="51"/>
        <v>1</v>
      </c>
      <c r="AY8" s="10">
        <f t="shared" si="52"/>
        <v>1</v>
      </c>
      <c r="AZ8" s="10">
        <f t="shared" si="53"/>
        <v>2</v>
      </c>
      <c r="BA8" s="10">
        <f t="shared" si="54"/>
        <v>3</v>
      </c>
      <c r="BB8" s="10">
        <f t="shared" si="55"/>
        <v>3</v>
      </c>
      <c r="BC8" s="10"/>
      <c r="BE8" s="10">
        <f t="shared" si="14"/>
        <v>2</v>
      </c>
      <c r="BH8" s="10">
        <f t="shared" si="15"/>
        <v>485</v>
      </c>
      <c r="BI8" s="10">
        <f t="shared" si="16"/>
        <v>426</v>
      </c>
      <c r="BJ8" s="10">
        <f t="shared" si="17"/>
        <v>398</v>
      </c>
      <c r="BK8" s="10">
        <f t="shared" si="18"/>
        <v>391</v>
      </c>
      <c r="BL8" s="10">
        <f t="shared" si="19"/>
        <v>377</v>
      </c>
      <c r="BM8" s="10">
        <f t="shared" si="20"/>
        <v>373</v>
      </c>
      <c r="BN8" s="10">
        <f t="shared" si="21"/>
        <v>346</v>
      </c>
      <c r="BO8" s="10">
        <f t="shared" si="22"/>
        <v>329</v>
      </c>
      <c r="BP8" s="10">
        <f t="shared" si="23"/>
        <v>298</v>
      </c>
      <c r="BQ8" s="10">
        <f t="shared" si="24"/>
        <v>283</v>
      </c>
      <c r="BR8" s="10">
        <f t="shared" si="25"/>
        <v>254</v>
      </c>
      <c r="BS8" s="10">
        <f t="shared" si="26"/>
        <v>252</v>
      </c>
      <c r="BT8" s="10" t="str">
        <f t="shared" si="27"/>
        <v/>
      </c>
      <c r="BU8" s="10" t="str">
        <f t="shared" si="28"/>
        <v/>
      </c>
      <c r="BV8" s="10" t="str">
        <f t="shared" si="29"/>
        <v/>
      </c>
      <c r="BW8" s="10" t="str">
        <f t="shared" si="30"/>
        <v/>
      </c>
      <c r="BX8" s="10" t="str">
        <f t="shared" si="31"/>
        <v>-</v>
      </c>
      <c r="BY8" s="10" t="str">
        <f t="shared" si="32"/>
        <v>-</v>
      </c>
      <c r="BZ8" s="10" t="str">
        <f t="shared" si="33"/>
        <v>-</v>
      </c>
      <c r="CA8" s="31">
        <f t="shared" si="34"/>
        <v>4</v>
      </c>
      <c r="CC8">
        <f t="shared" si="35"/>
        <v>4212</v>
      </c>
      <c r="EN8" s="10">
        <v>4</v>
      </c>
      <c r="EP8" s="10">
        <f t="shared" si="36"/>
        <v>4</v>
      </c>
      <c r="EQ8" s="10" t="str">
        <f t="shared" si="37"/>
        <v>(4)</v>
      </c>
    </row>
    <row r="9" spans="1:148" ht="15.75">
      <c r="A9" s="7" t="str">
        <f t="shared" si="4"/>
        <v>5 (5)</v>
      </c>
      <c r="B9" s="8" t="s">
        <v>32</v>
      </c>
      <c r="C9" s="9" t="s">
        <v>33</v>
      </c>
      <c r="D9" s="20">
        <f t="shared" si="5"/>
        <v>4042</v>
      </c>
      <c r="E9" s="18"/>
      <c r="F9" s="14">
        <f t="shared" si="6"/>
        <v>15</v>
      </c>
      <c r="G9" s="19">
        <f t="shared" si="7"/>
        <v>160.66666666666666</v>
      </c>
      <c r="H9" s="18"/>
      <c r="I9" s="61">
        <v>349</v>
      </c>
      <c r="J9" s="99">
        <v>399</v>
      </c>
      <c r="K9" s="99">
        <v>326</v>
      </c>
      <c r="L9" s="99">
        <v>326</v>
      </c>
      <c r="M9" s="99">
        <v>370</v>
      </c>
      <c r="N9" s="91">
        <v>265</v>
      </c>
      <c r="O9" s="99">
        <v>305</v>
      </c>
      <c r="P9" s="105"/>
      <c r="Q9" s="99">
        <v>316</v>
      </c>
      <c r="R9" s="106">
        <v>420</v>
      </c>
      <c r="S9" s="99">
        <v>325</v>
      </c>
      <c r="T9" s="99">
        <v>280</v>
      </c>
      <c r="U9" s="91">
        <v>264</v>
      </c>
      <c r="V9" s="61"/>
      <c r="W9" s="99">
        <v>335</v>
      </c>
      <c r="X9" s="99"/>
      <c r="Y9" s="91">
        <v>249</v>
      </c>
      <c r="Z9" s="99">
        <v>291</v>
      </c>
      <c r="AA9" s="117">
        <f t="shared" si="8"/>
        <v>18</v>
      </c>
      <c r="AB9" s="68">
        <f t="shared" si="9"/>
        <v>265</v>
      </c>
      <c r="AC9" s="68">
        <f t="shared" si="10"/>
        <v>264</v>
      </c>
      <c r="AD9" s="68">
        <f t="shared" si="11"/>
        <v>249</v>
      </c>
      <c r="AE9" s="32">
        <v>5</v>
      </c>
      <c r="AF9" s="32">
        <f t="shared" si="12"/>
        <v>5</v>
      </c>
      <c r="AG9" s="32">
        <f t="shared" si="13"/>
        <v>5</v>
      </c>
      <c r="AH9" s="17">
        <v>5</v>
      </c>
      <c r="AI9" s="32"/>
      <c r="AK9" s="10">
        <f t="shared" si="38"/>
        <v>2</v>
      </c>
      <c r="AL9" s="10">
        <f t="shared" si="39"/>
        <v>3</v>
      </c>
      <c r="AM9" s="10">
        <f t="shared" si="40"/>
        <v>3</v>
      </c>
      <c r="AN9" s="10">
        <f t="shared" si="41"/>
        <v>3</v>
      </c>
      <c r="AO9" s="10">
        <f t="shared" si="42"/>
        <v>3</v>
      </c>
      <c r="AP9" s="10">
        <f t="shared" si="43"/>
        <v>3</v>
      </c>
      <c r="AQ9" s="10">
        <f t="shared" si="44"/>
        <v>3</v>
      </c>
      <c r="AR9" s="10">
        <f t="shared" si="45"/>
        <v>2</v>
      </c>
      <c r="AS9" s="10">
        <f t="shared" si="46"/>
        <v>2</v>
      </c>
      <c r="AT9" s="10">
        <f t="shared" si="47"/>
        <v>3</v>
      </c>
      <c r="AU9" s="10">
        <f t="shared" si="48"/>
        <v>3</v>
      </c>
      <c r="AV9" s="10">
        <f t="shared" si="49"/>
        <v>3</v>
      </c>
      <c r="AW9" s="10">
        <f t="shared" si="50"/>
        <v>3</v>
      </c>
      <c r="AX9" s="10">
        <f t="shared" si="51"/>
        <v>2</v>
      </c>
      <c r="AY9" s="10">
        <f t="shared" si="52"/>
        <v>2</v>
      </c>
      <c r="AZ9" s="10">
        <f t="shared" si="53"/>
        <v>2</v>
      </c>
      <c r="BA9" s="10">
        <f t="shared" si="54"/>
        <v>2</v>
      </c>
      <c r="BB9" s="10">
        <f t="shared" si="55"/>
        <v>3</v>
      </c>
      <c r="BC9" s="10"/>
      <c r="BE9" s="10">
        <f t="shared" si="14"/>
        <v>2</v>
      </c>
      <c r="BH9" s="10">
        <f t="shared" si="15"/>
        <v>420</v>
      </c>
      <c r="BI9" s="10">
        <f t="shared" si="16"/>
        <v>399</v>
      </c>
      <c r="BJ9" s="10">
        <f t="shared" si="17"/>
        <v>370</v>
      </c>
      <c r="BK9" s="10">
        <f t="shared" si="18"/>
        <v>349</v>
      </c>
      <c r="BL9" s="10">
        <f t="shared" si="19"/>
        <v>335</v>
      </c>
      <c r="BM9" s="10">
        <f t="shared" si="20"/>
        <v>326</v>
      </c>
      <c r="BN9" s="10">
        <f t="shared" si="21"/>
        <v>326</v>
      </c>
      <c r="BO9" s="10">
        <f t="shared" si="22"/>
        <v>325</v>
      </c>
      <c r="BP9" s="10">
        <f t="shared" si="23"/>
        <v>316</v>
      </c>
      <c r="BQ9" s="10">
        <f t="shared" si="24"/>
        <v>305</v>
      </c>
      <c r="BR9" s="10">
        <f t="shared" si="25"/>
        <v>291</v>
      </c>
      <c r="BS9" s="10">
        <f t="shared" si="26"/>
        <v>280</v>
      </c>
      <c r="BT9" s="10">
        <f t="shared" si="27"/>
        <v>265</v>
      </c>
      <c r="BU9" s="10">
        <f t="shared" si="28"/>
        <v>264</v>
      </c>
      <c r="BV9" s="10">
        <f t="shared" si="29"/>
        <v>249</v>
      </c>
      <c r="BW9" s="10" t="str">
        <f t="shared" si="30"/>
        <v/>
      </c>
      <c r="BX9" s="10">
        <f t="shared" si="31"/>
        <v>265</v>
      </c>
      <c r="BY9" s="10">
        <f t="shared" si="32"/>
        <v>264</v>
      </c>
      <c r="BZ9" s="10">
        <f t="shared" si="33"/>
        <v>249</v>
      </c>
      <c r="CA9" s="31">
        <f t="shared" si="34"/>
        <v>1</v>
      </c>
      <c r="CC9">
        <f t="shared" si="35"/>
        <v>4820</v>
      </c>
      <c r="EN9" s="10">
        <v>5</v>
      </c>
      <c r="EP9" s="10">
        <f t="shared" si="36"/>
        <v>5</v>
      </c>
      <c r="EQ9" s="10" t="str">
        <f t="shared" si="37"/>
        <v>(5)</v>
      </c>
    </row>
    <row r="10" spans="1:148" ht="15.75">
      <c r="A10" s="7" t="str">
        <f t="shared" si="4"/>
        <v>6 (6)</v>
      </c>
      <c r="B10" s="8" t="s">
        <v>149</v>
      </c>
      <c r="C10" s="9" t="s">
        <v>79</v>
      </c>
      <c r="D10" s="20">
        <f t="shared" si="5"/>
        <v>3978</v>
      </c>
      <c r="E10" s="18"/>
      <c r="F10" s="14">
        <f t="shared" si="6"/>
        <v>12</v>
      </c>
      <c r="G10" s="19">
        <f t="shared" si="7"/>
        <v>165.75</v>
      </c>
      <c r="H10" s="18"/>
      <c r="I10" s="14">
        <v>495</v>
      </c>
      <c r="J10" s="99">
        <v>255</v>
      </c>
      <c r="K10" s="99">
        <v>396</v>
      </c>
      <c r="L10" s="99">
        <v>282</v>
      </c>
      <c r="M10" s="99">
        <v>335</v>
      </c>
      <c r="N10" s="99"/>
      <c r="O10" s="99"/>
      <c r="P10" s="96">
        <v>207</v>
      </c>
      <c r="Q10" s="99">
        <v>330</v>
      </c>
      <c r="R10" s="106">
        <v>358</v>
      </c>
      <c r="S10" s="99"/>
      <c r="T10" s="99">
        <v>293</v>
      </c>
      <c r="U10" s="61"/>
      <c r="V10" s="61"/>
      <c r="W10" s="99"/>
      <c r="X10" s="99">
        <v>424</v>
      </c>
      <c r="Y10" s="99">
        <v>270</v>
      </c>
      <c r="Z10" s="99">
        <v>333</v>
      </c>
      <c r="AA10" s="117">
        <f t="shared" si="8"/>
        <v>18</v>
      </c>
      <c r="AB10" s="68" t="str">
        <f t="shared" si="9"/>
        <v>-</v>
      </c>
      <c r="AC10" s="68" t="str">
        <f t="shared" si="10"/>
        <v>-</v>
      </c>
      <c r="AD10" s="68" t="str">
        <f t="shared" si="11"/>
        <v>-</v>
      </c>
      <c r="AE10" s="32">
        <v>6</v>
      </c>
      <c r="AF10" s="32">
        <f t="shared" si="12"/>
        <v>6</v>
      </c>
      <c r="AG10" s="32">
        <f t="shared" si="13"/>
        <v>6</v>
      </c>
      <c r="AH10" s="17">
        <v>6</v>
      </c>
      <c r="AI10" s="32"/>
      <c r="AK10" s="10">
        <f t="shared" si="38"/>
        <v>2</v>
      </c>
      <c r="AL10" s="10">
        <f t="shared" si="39"/>
        <v>3</v>
      </c>
      <c r="AM10" s="10">
        <f t="shared" si="40"/>
        <v>3</v>
      </c>
      <c r="AN10" s="10">
        <f t="shared" si="41"/>
        <v>3</v>
      </c>
      <c r="AO10" s="10">
        <f t="shared" si="42"/>
        <v>3</v>
      </c>
      <c r="AP10" s="10">
        <f t="shared" si="43"/>
        <v>2</v>
      </c>
      <c r="AQ10" s="10">
        <f t="shared" si="44"/>
        <v>1</v>
      </c>
      <c r="AR10" s="10">
        <f t="shared" si="45"/>
        <v>2</v>
      </c>
      <c r="AS10" s="10">
        <f t="shared" si="46"/>
        <v>3</v>
      </c>
      <c r="AT10" s="10">
        <f t="shared" si="47"/>
        <v>3</v>
      </c>
      <c r="AU10" s="10">
        <f t="shared" si="48"/>
        <v>2</v>
      </c>
      <c r="AV10" s="10">
        <f t="shared" si="49"/>
        <v>2</v>
      </c>
      <c r="AW10" s="10">
        <f t="shared" si="50"/>
        <v>2</v>
      </c>
      <c r="AX10" s="10">
        <f t="shared" si="51"/>
        <v>1</v>
      </c>
      <c r="AY10" s="10">
        <f t="shared" si="52"/>
        <v>1</v>
      </c>
      <c r="AZ10" s="10">
        <f t="shared" si="53"/>
        <v>2</v>
      </c>
      <c r="BA10" s="10">
        <f t="shared" si="54"/>
        <v>3</v>
      </c>
      <c r="BB10" s="10">
        <f t="shared" si="55"/>
        <v>3</v>
      </c>
      <c r="BC10" s="10"/>
      <c r="BE10" s="10">
        <f t="shared" si="14"/>
        <v>2</v>
      </c>
      <c r="BH10" s="10">
        <f t="shared" si="15"/>
        <v>495</v>
      </c>
      <c r="BI10" s="10">
        <f t="shared" si="16"/>
        <v>424</v>
      </c>
      <c r="BJ10" s="10">
        <f t="shared" si="17"/>
        <v>396</v>
      </c>
      <c r="BK10" s="10">
        <f t="shared" si="18"/>
        <v>358</v>
      </c>
      <c r="BL10" s="10">
        <f t="shared" si="19"/>
        <v>335</v>
      </c>
      <c r="BM10" s="10">
        <f t="shared" si="20"/>
        <v>333</v>
      </c>
      <c r="BN10" s="10">
        <f t="shared" si="21"/>
        <v>330</v>
      </c>
      <c r="BO10" s="10">
        <f t="shared" si="22"/>
        <v>293</v>
      </c>
      <c r="BP10" s="10">
        <f t="shared" si="23"/>
        <v>282</v>
      </c>
      <c r="BQ10" s="10">
        <f t="shared" si="24"/>
        <v>270</v>
      </c>
      <c r="BR10" s="10">
        <f t="shared" si="25"/>
        <v>255</v>
      </c>
      <c r="BS10" s="10">
        <f t="shared" si="26"/>
        <v>207</v>
      </c>
      <c r="BT10" s="10" t="str">
        <f t="shared" si="27"/>
        <v/>
      </c>
      <c r="BU10" s="10" t="str">
        <f t="shared" si="28"/>
        <v/>
      </c>
      <c r="BV10" s="10" t="str">
        <f t="shared" si="29"/>
        <v/>
      </c>
      <c r="BW10" s="10" t="str">
        <f t="shared" si="30"/>
        <v/>
      </c>
      <c r="BX10" s="10" t="str">
        <f t="shared" si="31"/>
        <v>-</v>
      </c>
      <c r="BY10" s="10" t="str">
        <f t="shared" si="32"/>
        <v>-</v>
      </c>
      <c r="BZ10" s="10" t="str">
        <f t="shared" si="33"/>
        <v>-</v>
      </c>
      <c r="CA10" s="31">
        <f t="shared" si="34"/>
        <v>4</v>
      </c>
      <c r="CC10">
        <f t="shared" si="35"/>
        <v>3978</v>
      </c>
      <c r="EN10" s="10">
        <v>6</v>
      </c>
      <c r="EP10" s="10">
        <f t="shared" si="36"/>
        <v>6</v>
      </c>
      <c r="EQ10" s="10" t="str">
        <f t="shared" si="37"/>
        <v>(6)</v>
      </c>
    </row>
    <row r="11" spans="1:148" ht="15.75">
      <c r="A11" s="7" t="str">
        <f t="shared" si="4"/>
        <v>7 (7)</v>
      </c>
      <c r="B11" s="33" t="s">
        <v>48</v>
      </c>
      <c r="C11" s="9" t="s">
        <v>79</v>
      </c>
      <c r="D11" s="20">
        <f t="shared" si="5"/>
        <v>3961</v>
      </c>
      <c r="E11" s="18"/>
      <c r="F11" s="14">
        <f t="shared" si="6"/>
        <v>14</v>
      </c>
      <c r="G11" s="19">
        <f t="shared" si="7"/>
        <v>157.60714285714286</v>
      </c>
      <c r="H11" s="18"/>
      <c r="I11" s="61">
        <v>353</v>
      </c>
      <c r="J11" s="99">
        <v>332</v>
      </c>
      <c r="K11" s="99">
        <v>328</v>
      </c>
      <c r="L11" s="99">
        <v>378</v>
      </c>
      <c r="M11" s="99">
        <v>328</v>
      </c>
      <c r="N11" s="99"/>
      <c r="O11" s="99"/>
      <c r="P11" s="137">
        <v>232</v>
      </c>
      <c r="Q11" s="99">
        <v>312</v>
      </c>
      <c r="R11" s="135">
        <v>220</v>
      </c>
      <c r="S11" s="99">
        <v>323</v>
      </c>
      <c r="T11" s="99">
        <v>353</v>
      </c>
      <c r="U11" s="61">
        <v>355</v>
      </c>
      <c r="V11" s="61"/>
      <c r="W11" s="99"/>
      <c r="X11" s="99">
        <v>302</v>
      </c>
      <c r="Y11" s="99">
        <v>273</v>
      </c>
      <c r="Z11" s="99">
        <v>324</v>
      </c>
      <c r="AA11" s="117">
        <f t="shared" si="8"/>
        <v>18</v>
      </c>
      <c r="AB11" s="68">
        <f t="shared" si="9"/>
        <v>232</v>
      </c>
      <c r="AC11" s="68">
        <f t="shared" si="10"/>
        <v>220</v>
      </c>
      <c r="AD11" s="68" t="str">
        <f t="shared" si="11"/>
        <v>-</v>
      </c>
      <c r="AE11" s="32">
        <v>7</v>
      </c>
      <c r="AF11" s="32">
        <f t="shared" si="12"/>
        <v>7</v>
      </c>
      <c r="AG11" s="32">
        <f t="shared" si="13"/>
        <v>7</v>
      </c>
      <c r="AH11" s="17">
        <v>7</v>
      </c>
      <c r="AK11" s="10">
        <f t="shared" si="38"/>
        <v>2</v>
      </c>
      <c r="AL11" s="10">
        <f t="shared" si="39"/>
        <v>3</v>
      </c>
      <c r="AM11" s="10">
        <f t="shared" si="40"/>
        <v>3</v>
      </c>
      <c r="AN11" s="10">
        <f t="shared" si="41"/>
        <v>3</v>
      </c>
      <c r="AO11" s="10">
        <f t="shared" si="42"/>
        <v>3</v>
      </c>
      <c r="AP11" s="10">
        <f t="shared" si="43"/>
        <v>2</v>
      </c>
      <c r="AQ11" s="10">
        <f t="shared" si="44"/>
        <v>1</v>
      </c>
      <c r="AR11" s="10">
        <f t="shared" si="45"/>
        <v>2</v>
      </c>
      <c r="AS11" s="10">
        <f t="shared" si="46"/>
        <v>3</v>
      </c>
      <c r="AT11" s="10">
        <f t="shared" si="47"/>
        <v>3</v>
      </c>
      <c r="AU11" s="10">
        <f t="shared" si="48"/>
        <v>3</v>
      </c>
      <c r="AV11" s="10">
        <f t="shared" si="49"/>
        <v>3</v>
      </c>
      <c r="AW11" s="10">
        <f t="shared" si="50"/>
        <v>3</v>
      </c>
      <c r="AX11" s="10">
        <f t="shared" si="51"/>
        <v>2</v>
      </c>
      <c r="AY11" s="10">
        <f t="shared" si="52"/>
        <v>1</v>
      </c>
      <c r="AZ11" s="10">
        <f t="shared" si="53"/>
        <v>2</v>
      </c>
      <c r="BA11" s="10">
        <f t="shared" si="54"/>
        <v>3</v>
      </c>
      <c r="BB11" s="10">
        <f t="shared" si="55"/>
        <v>3</v>
      </c>
      <c r="BC11" s="10"/>
      <c r="BE11" s="10">
        <f t="shared" si="14"/>
        <v>2</v>
      </c>
      <c r="BH11" s="10">
        <f t="shared" si="15"/>
        <v>378</v>
      </c>
      <c r="BI11" s="10">
        <f t="shared" si="16"/>
        <v>355</v>
      </c>
      <c r="BJ11" s="10">
        <f t="shared" si="17"/>
        <v>353</v>
      </c>
      <c r="BK11" s="10">
        <f t="shared" si="18"/>
        <v>353</v>
      </c>
      <c r="BL11" s="10">
        <f t="shared" si="19"/>
        <v>332</v>
      </c>
      <c r="BM11" s="10">
        <f t="shared" si="20"/>
        <v>328</v>
      </c>
      <c r="BN11" s="10">
        <f t="shared" si="21"/>
        <v>328</v>
      </c>
      <c r="BO11" s="10">
        <f t="shared" si="22"/>
        <v>324</v>
      </c>
      <c r="BP11" s="10">
        <f t="shared" si="23"/>
        <v>323</v>
      </c>
      <c r="BQ11" s="10">
        <f t="shared" si="24"/>
        <v>312</v>
      </c>
      <c r="BR11" s="10">
        <f t="shared" si="25"/>
        <v>302</v>
      </c>
      <c r="BS11" s="10">
        <f t="shared" si="26"/>
        <v>273</v>
      </c>
      <c r="BT11" s="10">
        <f t="shared" si="27"/>
        <v>232</v>
      </c>
      <c r="BU11" s="10">
        <f t="shared" si="28"/>
        <v>220</v>
      </c>
      <c r="BV11" s="10" t="str">
        <f t="shared" si="29"/>
        <v/>
      </c>
      <c r="BW11" s="10" t="str">
        <f t="shared" si="30"/>
        <v/>
      </c>
      <c r="BX11" s="10">
        <f t="shared" si="31"/>
        <v>232</v>
      </c>
      <c r="BY11" s="10">
        <f t="shared" si="32"/>
        <v>220</v>
      </c>
      <c r="BZ11" s="10" t="str">
        <f t="shared" si="33"/>
        <v>-</v>
      </c>
      <c r="CA11" s="31">
        <f t="shared" si="34"/>
        <v>2</v>
      </c>
      <c r="CC11">
        <f t="shared" si="35"/>
        <v>4413</v>
      </c>
      <c r="EN11" s="10">
        <v>7</v>
      </c>
      <c r="EP11" s="10">
        <f t="shared" si="36"/>
        <v>7</v>
      </c>
      <c r="EQ11" s="10" t="str">
        <f t="shared" si="37"/>
        <v>(7)</v>
      </c>
    </row>
    <row r="12" spans="1:148" ht="15.75">
      <c r="A12" s="7" t="str">
        <f t="shared" si="4"/>
        <v>8 (8)</v>
      </c>
      <c r="B12" s="8" t="s">
        <v>28</v>
      </c>
      <c r="C12" s="9" t="s">
        <v>79</v>
      </c>
      <c r="D12" s="20">
        <f t="shared" si="5"/>
        <v>3738</v>
      </c>
      <c r="E12" s="18"/>
      <c r="F12" s="14">
        <f t="shared" si="6"/>
        <v>14</v>
      </c>
      <c r="G12" s="19">
        <f t="shared" si="7"/>
        <v>149.5</v>
      </c>
      <c r="H12" s="18"/>
      <c r="I12" s="61">
        <v>423</v>
      </c>
      <c r="J12" s="99">
        <v>298</v>
      </c>
      <c r="K12" s="99">
        <v>282</v>
      </c>
      <c r="L12" s="99">
        <v>295</v>
      </c>
      <c r="M12" s="99">
        <v>386</v>
      </c>
      <c r="N12" s="99"/>
      <c r="O12" s="99"/>
      <c r="P12" s="105">
        <v>292</v>
      </c>
      <c r="Q12" s="99">
        <v>312</v>
      </c>
      <c r="R12" s="106">
        <v>287</v>
      </c>
      <c r="S12" s="99">
        <v>269</v>
      </c>
      <c r="T12" s="99">
        <v>264</v>
      </c>
      <c r="U12" s="61">
        <v>268</v>
      </c>
      <c r="V12" s="61"/>
      <c r="W12" s="99"/>
      <c r="X12" s="61">
        <v>362</v>
      </c>
      <c r="Y12" s="91">
        <v>204</v>
      </c>
      <c r="Z12" s="91">
        <v>244</v>
      </c>
      <c r="AA12" s="116">
        <f t="shared" si="8"/>
        <v>18</v>
      </c>
      <c r="AB12" s="68">
        <f t="shared" si="9"/>
        <v>244</v>
      </c>
      <c r="AC12" s="68">
        <f t="shared" si="10"/>
        <v>204</v>
      </c>
      <c r="AD12" s="68" t="str">
        <f t="shared" si="11"/>
        <v>-</v>
      </c>
      <c r="AE12" s="32">
        <v>8</v>
      </c>
      <c r="AF12" s="32">
        <f t="shared" si="12"/>
        <v>8</v>
      </c>
      <c r="AG12" s="32">
        <f t="shared" si="13"/>
        <v>8</v>
      </c>
      <c r="AH12" s="17">
        <v>8</v>
      </c>
      <c r="AK12" s="10">
        <f t="shared" si="38"/>
        <v>2</v>
      </c>
      <c r="AL12" s="10">
        <f t="shared" si="39"/>
        <v>3</v>
      </c>
      <c r="AM12" s="10">
        <f t="shared" si="40"/>
        <v>3</v>
      </c>
      <c r="AN12" s="10">
        <f t="shared" si="41"/>
        <v>3</v>
      </c>
      <c r="AO12" s="10">
        <f t="shared" si="42"/>
        <v>3</v>
      </c>
      <c r="AP12" s="10">
        <f t="shared" si="43"/>
        <v>2</v>
      </c>
      <c r="AQ12" s="10">
        <f t="shared" si="44"/>
        <v>1</v>
      </c>
      <c r="AR12" s="10">
        <f t="shared" si="45"/>
        <v>2</v>
      </c>
      <c r="AS12" s="10">
        <f t="shared" si="46"/>
        <v>3</v>
      </c>
      <c r="AT12" s="10">
        <f t="shared" si="47"/>
        <v>3</v>
      </c>
      <c r="AU12" s="10">
        <f t="shared" si="48"/>
        <v>3</v>
      </c>
      <c r="AV12" s="10">
        <f t="shared" si="49"/>
        <v>3</v>
      </c>
      <c r="AW12" s="10">
        <f t="shared" si="50"/>
        <v>3</v>
      </c>
      <c r="AX12" s="10">
        <f t="shared" si="51"/>
        <v>2</v>
      </c>
      <c r="AY12" s="10">
        <f t="shared" si="52"/>
        <v>1</v>
      </c>
      <c r="AZ12" s="10">
        <f t="shared" si="53"/>
        <v>2</v>
      </c>
      <c r="BA12" s="10">
        <f t="shared" si="54"/>
        <v>3</v>
      </c>
      <c r="BB12" s="10">
        <f t="shared" si="55"/>
        <v>3</v>
      </c>
      <c r="BC12" s="10"/>
      <c r="BE12" s="10">
        <f t="shared" si="14"/>
        <v>2</v>
      </c>
      <c r="BH12" s="10">
        <f t="shared" si="15"/>
        <v>423</v>
      </c>
      <c r="BI12" s="10">
        <f t="shared" si="16"/>
        <v>386</v>
      </c>
      <c r="BJ12" s="10">
        <f t="shared" si="17"/>
        <v>362</v>
      </c>
      <c r="BK12" s="10">
        <f t="shared" si="18"/>
        <v>312</v>
      </c>
      <c r="BL12" s="10">
        <f t="shared" si="19"/>
        <v>298</v>
      </c>
      <c r="BM12" s="10">
        <f t="shared" si="20"/>
        <v>295</v>
      </c>
      <c r="BN12" s="10">
        <f t="shared" si="21"/>
        <v>292</v>
      </c>
      <c r="BO12" s="10">
        <f t="shared" si="22"/>
        <v>287</v>
      </c>
      <c r="BP12" s="10">
        <f t="shared" si="23"/>
        <v>282</v>
      </c>
      <c r="BQ12" s="10">
        <f t="shared" si="24"/>
        <v>269</v>
      </c>
      <c r="BR12" s="10">
        <f t="shared" si="25"/>
        <v>268</v>
      </c>
      <c r="BS12" s="10">
        <f t="shared" si="26"/>
        <v>264</v>
      </c>
      <c r="BT12" s="10">
        <f t="shared" si="27"/>
        <v>244</v>
      </c>
      <c r="BU12" s="10">
        <f t="shared" si="28"/>
        <v>204</v>
      </c>
      <c r="BV12" s="10" t="str">
        <f t="shared" si="29"/>
        <v/>
      </c>
      <c r="BW12" s="10" t="str">
        <f t="shared" si="30"/>
        <v/>
      </c>
      <c r="BX12" s="10">
        <f t="shared" si="31"/>
        <v>244</v>
      </c>
      <c r="BY12" s="10">
        <f t="shared" si="32"/>
        <v>204</v>
      </c>
      <c r="BZ12" s="10" t="str">
        <f t="shared" si="33"/>
        <v>-</v>
      </c>
      <c r="CA12" s="31">
        <f t="shared" si="34"/>
        <v>2</v>
      </c>
      <c r="CC12">
        <f t="shared" si="35"/>
        <v>4186</v>
      </c>
      <c r="EN12" s="10">
        <v>8</v>
      </c>
      <c r="EP12" s="10">
        <f t="shared" si="36"/>
        <v>8</v>
      </c>
      <c r="EQ12" s="10" t="str">
        <f t="shared" si="37"/>
        <v>(8)</v>
      </c>
    </row>
    <row r="13" spans="1:148" ht="15.75">
      <c r="A13" s="7" t="str">
        <f t="shared" si="4"/>
        <v>9 (9)</v>
      </c>
      <c r="B13" s="8" t="s">
        <v>138</v>
      </c>
      <c r="C13" s="9" t="s">
        <v>78</v>
      </c>
      <c r="D13" s="20">
        <f t="shared" si="5"/>
        <v>3704</v>
      </c>
      <c r="E13" s="18"/>
      <c r="F13" s="14">
        <f t="shared" si="6"/>
        <v>13</v>
      </c>
      <c r="G13" s="19">
        <f t="shared" si="7"/>
        <v>149.61538461538461</v>
      </c>
      <c r="H13" s="18"/>
      <c r="I13" s="14">
        <v>277</v>
      </c>
      <c r="J13" s="14">
        <v>401</v>
      </c>
      <c r="K13" s="14">
        <v>359</v>
      </c>
      <c r="L13" s="14">
        <v>353</v>
      </c>
      <c r="M13" s="14">
        <v>345</v>
      </c>
      <c r="N13" s="91">
        <v>186</v>
      </c>
      <c r="O13" s="14"/>
      <c r="P13" s="105">
        <v>321</v>
      </c>
      <c r="Q13" s="14"/>
      <c r="R13" s="51">
        <v>261</v>
      </c>
      <c r="S13" s="14">
        <v>333</v>
      </c>
      <c r="T13" s="14"/>
      <c r="U13" s="61">
        <v>242</v>
      </c>
      <c r="V13" s="61"/>
      <c r="W13" s="14"/>
      <c r="X13" s="14">
        <v>339</v>
      </c>
      <c r="Y13" s="14">
        <v>283</v>
      </c>
      <c r="Z13" s="14">
        <v>190</v>
      </c>
      <c r="AA13" s="24">
        <f t="shared" si="8"/>
        <v>18</v>
      </c>
      <c r="AB13" s="68">
        <f t="shared" si="9"/>
        <v>186</v>
      </c>
      <c r="AC13" s="68" t="str">
        <f t="shared" si="10"/>
        <v>-</v>
      </c>
      <c r="AD13" s="68" t="str">
        <f t="shared" si="11"/>
        <v>-</v>
      </c>
      <c r="AE13" s="32">
        <v>9</v>
      </c>
      <c r="AF13" s="32">
        <f t="shared" si="12"/>
        <v>9</v>
      </c>
      <c r="AG13" s="32">
        <f t="shared" si="13"/>
        <v>9</v>
      </c>
      <c r="AH13" s="17">
        <v>9</v>
      </c>
      <c r="AK13" s="10">
        <f t="shared" si="38"/>
        <v>2</v>
      </c>
      <c r="AL13" s="10">
        <f t="shared" si="39"/>
        <v>3</v>
      </c>
      <c r="AM13" s="10">
        <f t="shared" si="40"/>
        <v>3</v>
      </c>
      <c r="AN13" s="10">
        <f t="shared" si="41"/>
        <v>3</v>
      </c>
      <c r="AO13" s="10">
        <f t="shared" si="42"/>
        <v>3</v>
      </c>
      <c r="AP13" s="10">
        <f t="shared" si="43"/>
        <v>3</v>
      </c>
      <c r="AQ13" s="10">
        <f t="shared" si="44"/>
        <v>2</v>
      </c>
      <c r="AR13" s="10">
        <f t="shared" si="45"/>
        <v>2</v>
      </c>
      <c r="AS13" s="10">
        <f t="shared" si="46"/>
        <v>2</v>
      </c>
      <c r="AT13" s="10">
        <f t="shared" si="47"/>
        <v>2</v>
      </c>
      <c r="AU13" s="10">
        <f t="shared" si="48"/>
        <v>3</v>
      </c>
      <c r="AV13" s="10">
        <f t="shared" si="49"/>
        <v>2</v>
      </c>
      <c r="AW13" s="10">
        <f t="shared" si="50"/>
        <v>2</v>
      </c>
      <c r="AX13" s="10">
        <f t="shared" si="51"/>
        <v>2</v>
      </c>
      <c r="AY13" s="10">
        <f t="shared" si="52"/>
        <v>1</v>
      </c>
      <c r="AZ13" s="10">
        <f t="shared" si="53"/>
        <v>2</v>
      </c>
      <c r="BA13" s="10">
        <f t="shared" si="54"/>
        <v>3</v>
      </c>
      <c r="BB13" s="10">
        <f t="shared" si="55"/>
        <v>3</v>
      </c>
      <c r="BC13" s="10"/>
      <c r="BE13" s="10">
        <f t="shared" si="14"/>
        <v>2</v>
      </c>
      <c r="BH13" s="10">
        <f t="shared" si="15"/>
        <v>401</v>
      </c>
      <c r="BI13" s="10">
        <f t="shared" si="16"/>
        <v>359</v>
      </c>
      <c r="BJ13" s="10">
        <f t="shared" si="17"/>
        <v>353</v>
      </c>
      <c r="BK13" s="10">
        <f t="shared" si="18"/>
        <v>345</v>
      </c>
      <c r="BL13" s="10">
        <f t="shared" si="19"/>
        <v>339</v>
      </c>
      <c r="BM13" s="10">
        <f t="shared" si="20"/>
        <v>333</v>
      </c>
      <c r="BN13" s="10">
        <f t="shared" si="21"/>
        <v>321</v>
      </c>
      <c r="BO13" s="10">
        <f t="shared" si="22"/>
        <v>283</v>
      </c>
      <c r="BP13" s="10">
        <f t="shared" si="23"/>
        <v>277</v>
      </c>
      <c r="BQ13" s="10">
        <f t="shared" si="24"/>
        <v>261</v>
      </c>
      <c r="BR13" s="10">
        <f t="shared" si="25"/>
        <v>242</v>
      </c>
      <c r="BS13" s="10">
        <f t="shared" si="26"/>
        <v>190</v>
      </c>
      <c r="BT13" s="10">
        <f t="shared" si="27"/>
        <v>186</v>
      </c>
      <c r="BU13" s="10" t="str">
        <f t="shared" si="28"/>
        <v/>
      </c>
      <c r="BV13" s="10" t="str">
        <f t="shared" si="29"/>
        <v/>
      </c>
      <c r="BW13" s="10" t="str">
        <f t="shared" si="30"/>
        <v/>
      </c>
      <c r="BX13" s="10">
        <f t="shared" si="31"/>
        <v>186</v>
      </c>
      <c r="BY13" s="10" t="str">
        <f t="shared" si="32"/>
        <v>-</v>
      </c>
      <c r="BZ13" s="10" t="str">
        <f t="shared" si="33"/>
        <v>-</v>
      </c>
      <c r="CA13" s="31">
        <f t="shared" si="34"/>
        <v>3</v>
      </c>
      <c r="CC13">
        <f t="shared" si="35"/>
        <v>3890</v>
      </c>
      <c r="EN13" s="10">
        <v>9</v>
      </c>
      <c r="EP13" s="10">
        <f t="shared" si="36"/>
        <v>9</v>
      </c>
      <c r="EQ13" s="10" t="str">
        <f t="shared" si="37"/>
        <v>(9)</v>
      </c>
    </row>
    <row r="14" spans="1:148" ht="15.75">
      <c r="A14" s="7" t="str">
        <f t="shared" si="4"/>
        <v>10 (10)</v>
      </c>
      <c r="B14" s="33" t="s">
        <v>62</v>
      </c>
      <c r="C14" s="34" t="s">
        <v>38</v>
      </c>
      <c r="D14" s="20">
        <f t="shared" si="5"/>
        <v>3502</v>
      </c>
      <c r="E14" s="18"/>
      <c r="F14" s="14">
        <f t="shared" si="6"/>
        <v>13</v>
      </c>
      <c r="G14" s="19">
        <f t="shared" si="7"/>
        <v>144.26923076923077</v>
      </c>
      <c r="H14" s="18"/>
      <c r="I14" s="61">
        <v>436</v>
      </c>
      <c r="J14" s="99"/>
      <c r="K14" s="99">
        <v>256</v>
      </c>
      <c r="L14" s="99">
        <v>289</v>
      </c>
      <c r="M14" s="99">
        <v>303</v>
      </c>
      <c r="N14" s="99">
        <v>263</v>
      </c>
      <c r="O14" s="99"/>
      <c r="P14" s="105">
        <v>276</v>
      </c>
      <c r="Q14" s="99">
        <v>319</v>
      </c>
      <c r="R14" s="106">
        <v>292</v>
      </c>
      <c r="S14" s="99">
        <v>289</v>
      </c>
      <c r="T14" s="99"/>
      <c r="U14" s="91">
        <v>249</v>
      </c>
      <c r="V14" s="61"/>
      <c r="W14" s="99"/>
      <c r="X14" s="99">
        <v>257</v>
      </c>
      <c r="Y14" s="99">
        <v>273</v>
      </c>
      <c r="Z14" s="99">
        <v>249</v>
      </c>
      <c r="AA14" s="117">
        <f t="shared" si="8"/>
        <v>18</v>
      </c>
      <c r="AB14" s="68">
        <f t="shared" si="9"/>
        <v>249</v>
      </c>
      <c r="AC14" s="68" t="str">
        <f t="shared" si="10"/>
        <v>-</v>
      </c>
      <c r="AD14" s="68" t="str">
        <f t="shared" si="11"/>
        <v>-</v>
      </c>
      <c r="AE14" s="32">
        <v>10</v>
      </c>
      <c r="AF14" s="32">
        <f t="shared" si="12"/>
        <v>10</v>
      </c>
      <c r="AG14" s="32">
        <f t="shared" si="13"/>
        <v>10</v>
      </c>
      <c r="AH14" s="17">
        <v>10</v>
      </c>
      <c r="AK14" s="10">
        <f t="shared" si="38"/>
        <v>2</v>
      </c>
      <c r="AL14" s="10">
        <f t="shared" si="39"/>
        <v>2</v>
      </c>
      <c r="AM14" s="10">
        <f t="shared" si="40"/>
        <v>2</v>
      </c>
      <c r="AN14" s="10">
        <f t="shared" si="41"/>
        <v>3</v>
      </c>
      <c r="AO14" s="10">
        <f t="shared" si="42"/>
        <v>3</v>
      </c>
      <c r="AP14" s="10">
        <f t="shared" si="43"/>
        <v>3</v>
      </c>
      <c r="AQ14" s="10">
        <f t="shared" si="44"/>
        <v>2</v>
      </c>
      <c r="AR14" s="10">
        <f t="shared" si="45"/>
        <v>2</v>
      </c>
      <c r="AS14" s="10">
        <f t="shared" si="46"/>
        <v>3</v>
      </c>
      <c r="AT14" s="10">
        <f t="shared" si="47"/>
        <v>3</v>
      </c>
      <c r="AU14" s="10">
        <f t="shared" si="48"/>
        <v>3</v>
      </c>
      <c r="AV14" s="10">
        <f t="shared" si="49"/>
        <v>2</v>
      </c>
      <c r="AW14" s="10">
        <f t="shared" si="50"/>
        <v>2</v>
      </c>
      <c r="AX14" s="10">
        <f t="shared" si="51"/>
        <v>2</v>
      </c>
      <c r="AY14" s="10">
        <f t="shared" si="52"/>
        <v>1</v>
      </c>
      <c r="AZ14" s="10">
        <f t="shared" si="53"/>
        <v>2</v>
      </c>
      <c r="BA14" s="10">
        <f t="shared" si="54"/>
        <v>3</v>
      </c>
      <c r="BB14" s="10">
        <f t="shared" si="55"/>
        <v>3</v>
      </c>
      <c r="BC14" s="10"/>
      <c r="BE14" s="10">
        <f t="shared" si="14"/>
        <v>2</v>
      </c>
      <c r="BH14" s="10">
        <f t="shared" si="15"/>
        <v>436</v>
      </c>
      <c r="BI14" s="10">
        <f t="shared" si="16"/>
        <v>319</v>
      </c>
      <c r="BJ14" s="10">
        <f t="shared" si="17"/>
        <v>303</v>
      </c>
      <c r="BK14" s="10">
        <f t="shared" si="18"/>
        <v>292</v>
      </c>
      <c r="BL14" s="10">
        <f t="shared" si="19"/>
        <v>289</v>
      </c>
      <c r="BM14" s="10">
        <f t="shared" si="20"/>
        <v>289</v>
      </c>
      <c r="BN14" s="10">
        <f t="shared" si="21"/>
        <v>276</v>
      </c>
      <c r="BO14" s="10">
        <f t="shared" si="22"/>
        <v>273</v>
      </c>
      <c r="BP14" s="10">
        <f t="shared" si="23"/>
        <v>263</v>
      </c>
      <c r="BQ14" s="10">
        <f t="shared" si="24"/>
        <v>257</v>
      </c>
      <c r="BR14" s="10">
        <f t="shared" si="25"/>
        <v>256</v>
      </c>
      <c r="BS14" s="10">
        <f t="shared" si="26"/>
        <v>249</v>
      </c>
      <c r="BT14" s="10">
        <f t="shared" si="27"/>
        <v>249</v>
      </c>
      <c r="BU14" s="10" t="str">
        <f t="shared" si="28"/>
        <v/>
      </c>
      <c r="BV14" s="10" t="str">
        <f t="shared" si="29"/>
        <v/>
      </c>
      <c r="BW14" s="10" t="str">
        <f t="shared" si="30"/>
        <v/>
      </c>
      <c r="BX14" s="10">
        <f t="shared" si="31"/>
        <v>249</v>
      </c>
      <c r="BY14" s="10" t="str">
        <f t="shared" si="32"/>
        <v>-</v>
      </c>
      <c r="BZ14" s="10" t="str">
        <f t="shared" si="33"/>
        <v>-</v>
      </c>
      <c r="CA14" s="31">
        <f t="shared" si="34"/>
        <v>3</v>
      </c>
      <c r="CC14">
        <f t="shared" si="35"/>
        <v>3751</v>
      </c>
      <c r="EN14" s="10">
        <v>10</v>
      </c>
      <c r="EP14" s="10">
        <f t="shared" si="36"/>
        <v>10</v>
      </c>
      <c r="EQ14" s="10" t="str">
        <f t="shared" si="37"/>
        <v>(10)</v>
      </c>
    </row>
    <row r="15" spans="1:148" ht="15.75">
      <c r="A15" s="7" t="str">
        <f t="shared" si="4"/>
        <v>11 (11)</v>
      </c>
      <c r="B15" s="8" t="s">
        <v>144</v>
      </c>
      <c r="C15" s="9" t="s">
        <v>33</v>
      </c>
      <c r="D15" s="20">
        <f t="shared" si="5"/>
        <v>3472</v>
      </c>
      <c r="E15" s="18"/>
      <c r="F15" s="14">
        <f t="shared" si="6"/>
        <v>11</v>
      </c>
      <c r="G15" s="19">
        <f t="shared" si="7"/>
        <v>157.81818181818181</v>
      </c>
      <c r="H15" s="18"/>
      <c r="I15" s="61">
        <v>369</v>
      </c>
      <c r="J15" s="99"/>
      <c r="K15" s="99">
        <v>384</v>
      </c>
      <c r="L15" s="99">
        <v>200</v>
      </c>
      <c r="M15" s="99">
        <v>314</v>
      </c>
      <c r="N15" s="99"/>
      <c r="O15" s="99">
        <v>258</v>
      </c>
      <c r="P15" s="105"/>
      <c r="Q15" s="99">
        <v>373</v>
      </c>
      <c r="R15" s="106">
        <v>313</v>
      </c>
      <c r="S15" s="99">
        <v>276</v>
      </c>
      <c r="T15" s="99"/>
      <c r="U15" s="61">
        <v>349</v>
      </c>
      <c r="V15" s="61"/>
      <c r="W15" s="99">
        <v>339</v>
      </c>
      <c r="X15" s="99"/>
      <c r="Y15" s="99"/>
      <c r="Z15" s="99">
        <v>297</v>
      </c>
      <c r="AA15" s="117">
        <f t="shared" si="8"/>
        <v>18</v>
      </c>
      <c r="AB15" s="68" t="str">
        <f t="shared" si="9"/>
        <v>-</v>
      </c>
      <c r="AC15" s="68" t="str">
        <f t="shared" si="10"/>
        <v>-</v>
      </c>
      <c r="AD15" s="68" t="str">
        <f t="shared" si="11"/>
        <v>-</v>
      </c>
      <c r="AE15" s="32">
        <v>11</v>
      </c>
      <c r="AF15" s="32">
        <f t="shared" si="12"/>
        <v>11</v>
      </c>
      <c r="AG15" s="32">
        <f t="shared" si="13"/>
        <v>11</v>
      </c>
      <c r="AH15" s="17">
        <v>11</v>
      </c>
      <c r="AK15" s="10">
        <f t="shared" si="38"/>
        <v>2</v>
      </c>
      <c r="AL15" s="10">
        <f t="shared" si="39"/>
        <v>2</v>
      </c>
      <c r="AM15" s="10">
        <f t="shared" si="40"/>
        <v>2</v>
      </c>
      <c r="AN15" s="10">
        <f t="shared" si="41"/>
        <v>3</v>
      </c>
      <c r="AO15" s="10">
        <f t="shared" si="42"/>
        <v>3</v>
      </c>
      <c r="AP15" s="10">
        <f t="shared" si="43"/>
        <v>2</v>
      </c>
      <c r="AQ15" s="10">
        <f t="shared" si="44"/>
        <v>2</v>
      </c>
      <c r="AR15" s="10">
        <f t="shared" si="45"/>
        <v>2</v>
      </c>
      <c r="AS15" s="10">
        <f t="shared" si="46"/>
        <v>2</v>
      </c>
      <c r="AT15" s="10">
        <f t="shared" si="47"/>
        <v>3</v>
      </c>
      <c r="AU15" s="10">
        <f t="shared" si="48"/>
        <v>3</v>
      </c>
      <c r="AV15" s="10">
        <f t="shared" si="49"/>
        <v>2</v>
      </c>
      <c r="AW15" s="10">
        <f t="shared" si="50"/>
        <v>2</v>
      </c>
      <c r="AX15" s="10">
        <f t="shared" si="51"/>
        <v>2</v>
      </c>
      <c r="AY15" s="10">
        <f t="shared" si="52"/>
        <v>2</v>
      </c>
      <c r="AZ15" s="10">
        <f t="shared" si="53"/>
        <v>2</v>
      </c>
      <c r="BA15" s="10">
        <f t="shared" si="54"/>
        <v>1</v>
      </c>
      <c r="BB15" s="10">
        <f t="shared" si="55"/>
        <v>2</v>
      </c>
      <c r="BC15" s="10"/>
      <c r="BE15" s="10">
        <f t="shared" si="14"/>
        <v>2</v>
      </c>
      <c r="BH15" s="10">
        <f t="shared" si="15"/>
        <v>384</v>
      </c>
      <c r="BI15" s="10">
        <f t="shared" si="16"/>
        <v>373</v>
      </c>
      <c r="BJ15" s="10">
        <f t="shared" si="17"/>
        <v>369</v>
      </c>
      <c r="BK15" s="10">
        <f t="shared" si="18"/>
        <v>349</v>
      </c>
      <c r="BL15" s="10">
        <f t="shared" si="19"/>
        <v>339</v>
      </c>
      <c r="BM15" s="10">
        <f t="shared" si="20"/>
        <v>314</v>
      </c>
      <c r="BN15" s="10">
        <f t="shared" si="21"/>
        <v>313</v>
      </c>
      <c r="BO15" s="10">
        <f t="shared" si="22"/>
        <v>297</v>
      </c>
      <c r="BP15" s="10">
        <f t="shared" si="23"/>
        <v>276</v>
      </c>
      <c r="BQ15" s="10">
        <f t="shared" si="24"/>
        <v>258</v>
      </c>
      <c r="BR15" s="10">
        <f t="shared" si="25"/>
        <v>200</v>
      </c>
      <c r="BS15" s="10" t="str">
        <f t="shared" si="26"/>
        <v/>
      </c>
      <c r="BT15" s="10" t="str">
        <f t="shared" si="27"/>
        <v/>
      </c>
      <c r="BU15" s="10" t="str">
        <f t="shared" si="28"/>
        <v/>
      </c>
      <c r="BV15" s="10" t="str">
        <f t="shared" si="29"/>
        <v/>
      </c>
      <c r="BW15" s="10" t="str">
        <f t="shared" si="30"/>
        <v/>
      </c>
      <c r="BX15" s="10" t="str">
        <f t="shared" si="31"/>
        <v>-</v>
      </c>
      <c r="BY15" s="10" t="str">
        <f t="shared" si="32"/>
        <v>-</v>
      </c>
      <c r="BZ15" s="10" t="str">
        <f t="shared" si="33"/>
        <v>-</v>
      </c>
      <c r="CA15" s="31">
        <f t="shared" si="34"/>
        <v>5</v>
      </c>
      <c r="CC15">
        <f t="shared" si="35"/>
        <v>3472</v>
      </c>
      <c r="EN15" s="10">
        <v>11</v>
      </c>
      <c r="EP15" s="10">
        <f t="shared" si="36"/>
        <v>11</v>
      </c>
      <c r="EQ15" s="10" t="str">
        <f t="shared" si="37"/>
        <v>(11)</v>
      </c>
    </row>
    <row r="16" spans="1:148" ht="15.75">
      <c r="A16" s="7" t="str">
        <f t="shared" si="4"/>
        <v>12 (12)</v>
      </c>
      <c r="B16" s="8" t="s">
        <v>151</v>
      </c>
      <c r="C16" s="9" t="s">
        <v>38</v>
      </c>
      <c r="D16" s="20">
        <f t="shared" si="5"/>
        <v>3401</v>
      </c>
      <c r="E16" s="18"/>
      <c r="F16" s="14">
        <f t="shared" si="6"/>
        <v>13</v>
      </c>
      <c r="G16" s="19">
        <f t="shared" si="7"/>
        <v>135.73076923076923</v>
      </c>
      <c r="H16" s="18"/>
      <c r="I16" s="14">
        <v>371</v>
      </c>
      <c r="J16" s="99">
        <v>295</v>
      </c>
      <c r="K16" s="99">
        <v>302</v>
      </c>
      <c r="L16" s="99">
        <v>235</v>
      </c>
      <c r="M16" s="99">
        <v>291</v>
      </c>
      <c r="N16" s="99"/>
      <c r="O16" s="99"/>
      <c r="P16" s="105">
        <v>198</v>
      </c>
      <c r="Q16" s="61">
        <v>288</v>
      </c>
      <c r="R16" s="94">
        <v>151</v>
      </c>
      <c r="S16" s="91">
        <v>128</v>
      </c>
      <c r="T16" s="99">
        <v>321</v>
      </c>
      <c r="U16" s="61">
        <v>343</v>
      </c>
      <c r="V16" s="61"/>
      <c r="W16" s="99"/>
      <c r="X16" s="99"/>
      <c r="Y16" s="99">
        <v>291</v>
      </c>
      <c r="Z16" s="99">
        <v>315</v>
      </c>
      <c r="AA16" s="117">
        <f t="shared" si="8"/>
        <v>18</v>
      </c>
      <c r="AB16" s="68">
        <f t="shared" si="9"/>
        <v>128</v>
      </c>
      <c r="AC16" s="68" t="str">
        <f t="shared" si="10"/>
        <v>-</v>
      </c>
      <c r="AD16" s="68" t="str">
        <f t="shared" si="11"/>
        <v>-</v>
      </c>
      <c r="AE16" s="32">
        <v>12</v>
      </c>
      <c r="AF16" s="32">
        <f t="shared" si="12"/>
        <v>12</v>
      </c>
      <c r="AG16" s="32">
        <f t="shared" si="13"/>
        <v>12</v>
      </c>
      <c r="AH16" s="17">
        <v>12</v>
      </c>
      <c r="AK16" s="10">
        <f t="shared" si="38"/>
        <v>2</v>
      </c>
      <c r="AL16" s="10">
        <f t="shared" si="39"/>
        <v>3</v>
      </c>
      <c r="AM16" s="10">
        <f t="shared" si="40"/>
        <v>3</v>
      </c>
      <c r="AN16" s="10">
        <f t="shared" si="41"/>
        <v>3</v>
      </c>
      <c r="AO16" s="10">
        <f t="shared" si="42"/>
        <v>3</v>
      </c>
      <c r="AP16" s="10">
        <f t="shared" si="43"/>
        <v>2</v>
      </c>
      <c r="AQ16" s="10">
        <f t="shared" si="44"/>
        <v>1</v>
      </c>
      <c r="AR16" s="10">
        <f t="shared" si="45"/>
        <v>2</v>
      </c>
      <c r="AS16" s="10">
        <f t="shared" si="46"/>
        <v>3</v>
      </c>
      <c r="AT16" s="10">
        <f t="shared" si="47"/>
        <v>3</v>
      </c>
      <c r="AU16" s="10">
        <f t="shared" si="48"/>
        <v>3</v>
      </c>
      <c r="AV16" s="10">
        <f t="shared" si="49"/>
        <v>3</v>
      </c>
      <c r="AW16" s="10">
        <f t="shared" si="50"/>
        <v>3</v>
      </c>
      <c r="AX16" s="10">
        <f t="shared" si="51"/>
        <v>2</v>
      </c>
      <c r="AY16" s="10">
        <f t="shared" si="52"/>
        <v>1</v>
      </c>
      <c r="AZ16" s="10">
        <f t="shared" si="53"/>
        <v>1</v>
      </c>
      <c r="BA16" s="10">
        <f t="shared" si="54"/>
        <v>2</v>
      </c>
      <c r="BB16" s="10">
        <f t="shared" si="55"/>
        <v>3</v>
      </c>
      <c r="BC16" s="10"/>
      <c r="BE16" s="10">
        <f t="shared" si="14"/>
        <v>2</v>
      </c>
      <c r="BH16" s="10">
        <f t="shared" si="15"/>
        <v>371</v>
      </c>
      <c r="BI16" s="10">
        <f t="shared" si="16"/>
        <v>343</v>
      </c>
      <c r="BJ16" s="10">
        <f t="shared" si="17"/>
        <v>321</v>
      </c>
      <c r="BK16" s="10">
        <f t="shared" si="18"/>
        <v>315</v>
      </c>
      <c r="BL16" s="10">
        <f t="shared" si="19"/>
        <v>302</v>
      </c>
      <c r="BM16" s="10">
        <f t="shared" si="20"/>
        <v>295</v>
      </c>
      <c r="BN16" s="10">
        <f t="shared" si="21"/>
        <v>291</v>
      </c>
      <c r="BO16" s="10">
        <f t="shared" si="22"/>
        <v>291</v>
      </c>
      <c r="BP16" s="10">
        <f t="shared" si="23"/>
        <v>288</v>
      </c>
      <c r="BQ16" s="10">
        <f t="shared" si="24"/>
        <v>235</v>
      </c>
      <c r="BR16" s="10">
        <f t="shared" si="25"/>
        <v>198</v>
      </c>
      <c r="BS16" s="10">
        <f t="shared" si="26"/>
        <v>151</v>
      </c>
      <c r="BT16" s="10">
        <f t="shared" si="27"/>
        <v>128</v>
      </c>
      <c r="BU16" s="10" t="str">
        <f t="shared" si="28"/>
        <v/>
      </c>
      <c r="BV16" s="10" t="str">
        <f t="shared" si="29"/>
        <v/>
      </c>
      <c r="BW16" s="10" t="str">
        <f t="shared" si="30"/>
        <v/>
      </c>
      <c r="BX16" s="10">
        <f t="shared" si="31"/>
        <v>128</v>
      </c>
      <c r="BY16" s="10" t="str">
        <f t="shared" si="32"/>
        <v>-</v>
      </c>
      <c r="BZ16" s="10" t="str">
        <f t="shared" si="33"/>
        <v>-</v>
      </c>
      <c r="CA16" s="31">
        <f t="shared" si="34"/>
        <v>3</v>
      </c>
      <c r="CC16">
        <f t="shared" si="35"/>
        <v>3529</v>
      </c>
      <c r="EN16" s="10">
        <v>12</v>
      </c>
      <c r="EP16" s="10">
        <f t="shared" si="36"/>
        <v>12</v>
      </c>
      <c r="EQ16" s="10" t="str">
        <f t="shared" si="37"/>
        <v>(12)</v>
      </c>
    </row>
    <row r="17" spans="1:147" ht="15.75">
      <c r="A17" s="7" t="str">
        <f t="shared" si="4"/>
        <v>13 (13)</v>
      </c>
      <c r="B17" s="92" t="s">
        <v>194</v>
      </c>
      <c r="C17" s="62" t="s">
        <v>128</v>
      </c>
      <c r="D17" s="20">
        <f t="shared" si="5"/>
        <v>3396</v>
      </c>
      <c r="E17" s="18"/>
      <c r="F17" s="14">
        <f t="shared" si="6"/>
        <v>11</v>
      </c>
      <c r="G17" s="19">
        <f t="shared" si="7"/>
        <v>154.36363636363637</v>
      </c>
      <c r="H17" s="18"/>
      <c r="I17" s="61"/>
      <c r="J17" s="61">
        <v>303</v>
      </c>
      <c r="K17" s="61">
        <v>277</v>
      </c>
      <c r="L17" s="61">
        <v>316</v>
      </c>
      <c r="M17" s="61">
        <v>415</v>
      </c>
      <c r="N17" s="61"/>
      <c r="O17" s="61">
        <v>276</v>
      </c>
      <c r="P17" s="96"/>
      <c r="Q17" s="61">
        <v>253</v>
      </c>
      <c r="R17" s="94">
        <v>350</v>
      </c>
      <c r="S17" s="61">
        <v>289</v>
      </c>
      <c r="T17" s="61">
        <v>299</v>
      </c>
      <c r="U17" s="61">
        <v>326</v>
      </c>
      <c r="V17" s="61"/>
      <c r="W17" s="61"/>
      <c r="X17" s="61"/>
      <c r="Y17" s="61">
        <v>292</v>
      </c>
      <c r="Z17" s="61"/>
      <c r="AA17" s="104">
        <f t="shared" si="8"/>
        <v>18</v>
      </c>
      <c r="AB17" s="68" t="str">
        <f t="shared" si="9"/>
        <v>-</v>
      </c>
      <c r="AC17" s="68" t="str">
        <f t="shared" si="10"/>
        <v>-</v>
      </c>
      <c r="AD17" s="68" t="str">
        <f t="shared" si="11"/>
        <v>-</v>
      </c>
      <c r="AE17" s="32">
        <v>13</v>
      </c>
      <c r="AF17" s="32">
        <f t="shared" si="12"/>
        <v>13</v>
      </c>
      <c r="AG17" s="32">
        <f t="shared" si="13"/>
        <v>13</v>
      </c>
      <c r="AH17" s="17">
        <v>13</v>
      </c>
      <c r="AK17" s="10">
        <f t="shared" si="38"/>
        <v>1</v>
      </c>
      <c r="AL17" s="10">
        <f t="shared" si="39"/>
        <v>2</v>
      </c>
      <c r="AM17" s="10">
        <f t="shared" si="40"/>
        <v>3</v>
      </c>
      <c r="AN17" s="10">
        <f t="shared" si="41"/>
        <v>3</v>
      </c>
      <c r="AO17" s="10">
        <f t="shared" si="42"/>
        <v>3</v>
      </c>
      <c r="AP17" s="10">
        <f t="shared" si="43"/>
        <v>2</v>
      </c>
      <c r="AQ17" s="10">
        <f t="shared" si="44"/>
        <v>2</v>
      </c>
      <c r="AR17" s="10">
        <f t="shared" si="45"/>
        <v>2</v>
      </c>
      <c r="AS17" s="10">
        <f t="shared" si="46"/>
        <v>2</v>
      </c>
      <c r="AT17" s="10">
        <f t="shared" si="47"/>
        <v>3</v>
      </c>
      <c r="AU17" s="10">
        <f t="shared" si="48"/>
        <v>3</v>
      </c>
      <c r="AV17" s="10">
        <f t="shared" si="49"/>
        <v>3</v>
      </c>
      <c r="AW17" s="10">
        <f t="shared" si="50"/>
        <v>3</v>
      </c>
      <c r="AX17" s="10">
        <f t="shared" si="51"/>
        <v>2</v>
      </c>
      <c r="AY17" s="10">
        <f t="shared" si="52"/>
        <v>1</v>
      </c>
      <c r="AZ17" s="10">
        <f t="shared" si="53"/>
        <v>1</v>
      </c>
      <c r="BA17" s="10">
        <f t="shared" si="54"/>
        <v>2</v>
      </c>
      <c r="BB17" s="10">
        <f t="shared" si="55"/>
        <v>2</v>
      </c>
      <c r="BC17" s="10"/>
      <c r="BE17" s="10">
        <f t="shared" si="14"/>
        <v>2</v>
      </c>
      <c r="BH17" s="10">
        <f t="shared" si="15"/>
        <v>415</v>
      </c>
      <c r="BI17" s="10">
        <f t="shared" si="16"/>
        <v>350</v>
      </c>
      <c r="BJ17" s="10">
        <f t="shared" si="17"/>
        <v>326</v>
      </c>
      <c r="BK17" s="10">
        <f t="shared" si="18"/>
        <v>316</v>
      </c>
      <c r="BL17" s="10">
        <f t="shared" si="19"/>
        <v>303</v>
      </c>
      <c r="BM17" s="10">
        <f t="shared" si="20"/>
        <v>299</v>
      </c>
      <c r="BN17" s="10">
        <f t="shared" si="21"/>
        <v>292</v>
      </c>
      <c r="BO17" s="10">
        <f t="shared" si="22"/>
        <v>289</v>
      </c>
      <c r="BP17" s="10">
        <f t="shared" si="23"/>
        <v>277</v>
      </c>
      <c r="BQ17" s="10">
        <f t="shared" si="24"/>
        <v>276</v>
      </c>
      <c r="BR17" s="10">
        <f t="shared" si="25"/>
        <v>253</v>
      </c>
      <c r="BS17" s="10" t="str">
        <f t="shared" si="26"/>
        <v/>
      </c>
      <c r="BT17" s="10" t="str">
        <f t="shared" si="27"/>
        <v/>
      </c>
      <c r="BU17" s="10" t="str">
        <f t="shared" si="28"/>
        <v/>
      </c>
      <c r="BV17" s="10" t="str">
        <f t="shared" si="29"/>
        <v/>
      </c>
      <c r="BW17" s="10" t="str">
        <f t="shared" si="30"/>
        <v/>
      </c>
      <c r="BX17" s="10" t="str">
        <f t="shared" si="31"/>
        <v>-</v>
      </c>
      <c r="BY17" s="10" t="str">
        <f t="shared" si="32"/>
        <v>-</v>
      </c>
      <c r="BZ17" s="10" t="str">
        <f t="shared" si="33"/>
        <v>-</v>
      </c>
      <c r="CA17" s="31">
        <f t="shared" si="34"/>
        <v>5</v>
      </c>
      <c r="CC17">
        <f t="shared" si="35"/>
        <v>3396</v>
      </c>
      <c r="EN17" s="10">
        <v>13</v>
      </c>
      <c r="EP17" s="10">
        <f t="shared" si="36"/>
        <v>13</v>
      </c>
      <c r="EQ17" s="10" t="str">
        <f t="shared" si="37"/>
        <v>(13)</v>
      </c>
    </row>
    <row r="18" spans="1:147" ht="15.75">
      <c r="A18" s="7" t="str">
        <f t="shared" si="4"/>
        <v>14 (14)</v>
      </c>
      <c r="B18" s="115" t="s">
        <v>195</v>
      </c>
      <c r="C18" s="9" t="s">
        <v>128</v>
      </c>
      <c r="D18" s="20">
        <f t="shared" si="5"/>
        <v>3133</v>
      </c>
      <c r="E18" s="18"/>
      <c r="F18" s="14">
        <f t="shared" si="6"/>
        <v>11</v>
      </c>
      <c r="G18" s="19">
        <f t="shared" si="7"/>
        <v>142.40909090909091</v>
      </c>
      <c r="H18" s="18"/>
      <c r="I18" s="61"/>
      <c r="J18" s="61">
        <v>271</v>
      </c>
      <c r="K18" s="61">
        <v>387</v>
      </c>
      <c r="L18" s="61">
        <v>270</v>
      </c>
      <c r="M18" s="61">
        <v>391</v>
      </c>
      <c r="N18" s="61"/>
      <c r="O18" s="61">
        <v>301</v>
      </c>
      <c r="P18" s="96"/>
      <c r="Q18" s="61">
        <v>256</v>
      </c>
      <c r="R18" s="94">
        <v>270</v>
      </c>
      <c r="S18" s="61">
        <v>300</v>
      </c>
      <c r="T18" s="61">
        <v>245</v>
      </c>
      <c r="U18" s="61">
        <v>183</v>
      </c>
      <c r="V18" s="61"/>
      <c r="W18" s="61"/>
      <c r="X18" s="61"/>
      <c r="Y18" s="61">
        <v>259</v>
      </c>
      <c r="Z18" s="61"/>
      <c r="AA18" s="104">
        <f t="shared" si="8"/>
        <v>18</v>
      </c>
      <c r="AB18" s="68" t="str">
        <f t="shared" si="9"/>
        <v>-</v>
      </c>
      <c r="AC18" s="68" t="str">
        <f t="shared" si="10"/>
        <v>-</v>
      </c>
      <c r="AD18" s="68" t="str">
        <f t="shared" si="11"/>
        <v>-</v>
      </c>
      <c r="AE18" s="32">
        <v>14</v>
      </c>
      <c r="AF18" s="32">
        <f t="shared" si="12"/>
        <v>14</v>
      </c>
      <c r="AG18" s="32">
        <f t="shared" si="13"/>
        <v>14</v>
      </c>
      <c r="AH18" s="17">
        <v>14</v>
      </c>
      <c r="AK18" s="10">
        <f t="shared" si="38"/>
        <v>1</v>
      </c>
      <c r="AL18" s="10">
        <f t="shared" si="39"/>
        <v>2</v>
      </c>
      <c r="AM18" s="10">
        <f t="shared" si="40"/>
        <v>3</v>
      </c>
      <c r="AN18" s="10">
        <f t="shared" si="41"/>
        <v>3</v>
      </c>
      <c r="AO18" s="10">
        <f t="shared" si="42"/>
        <v>3</v>
      </c>
      <c r="AP18" s="10">
        <f t="shared" si="43"/>
        <v>2</v>
      </c>
      <c r="AQ18" s="10">
        <f t="shared" si="44"/>
        <v>2</v>
      </c>
      <c r="AR18" s="10">
        <f t="shared" si="45"/>
        <v>2</v>
      </c>
      <c r="AS18" s="10">
        <f t="shared" si="46"/>
        <v>2</v>
      </c>
      <c r="AT18" s="10">
        <f t="shared" si="47"/>
        <v>3</v>
      </c>
      <c r="AU18" s="10">
        <f t="shared" si="48"/>
        <v>3</v>
      </c>
      <c r="AV18" s="10">
        <f t="shared" si="49"/>
        <v>3</v>
      </c>
      <c r="AW18" s="10">
        <f t="shared" si="50"/>
        <v>3</v>
      </c>
      <c r="AX18" s="10">
        <f t="shared" si="51"/>
        <v>2</v>
      </c>
      <c r="AY18" s="10">
        <f t="shared" si="52"/>
        <v>1</v>
      </c>
      <c r="AZ18" s="10">
        <f t="shared" si="53"/>
        <v>1</v>
      </c>
      <c r="BA18" s="10">
        <f t="shared" si="54"/>
        <v>2</v>
      </c>
      <c r="BB18" s="10">
        <f t="shared" si="55"/>
        <v>2</v>
      </c>
      <c r="BC18" s="10"/>
      <c r="BE18" s="10">
        <f t="shared" si="14"/>
        <v>2</v>
      </c>
      <c r="BH18" s="10">
        <f t="shared" si="15"/>
        <v>391</v>
      </c>
      <c r="BI18" s="10">
        <f t="shared" si="16"/>
        <v>387</v>
      </c>
      <c r="BJ18" s="10">
        <f t="shared" si="17"/>
        <v>301</v>
      </c>
      <c r="BK18" s="10">
        <f t="shared" si="18"/>
        <v>300</v>
      </c>
      <c r="BL18" s="10">
        <f t="shared" si="19"/>
        <v>271</v>
      </c>
      <c r="BM18" s="10">
        <f t="shared" si="20"/>
        <v>270</v>
      </c>
      <c r="BN18" s="10">
        <f t="shared" si="21"/>
        <v>270</v>
      </c>
      <c r="BO18" s="10">
        <f t="shared" si="22"/>
        <v>259</v>
      </c>
      <c r="BP18" s="10">
        <f t="shared" si="23"/>
        <v>256</v>
      </c>
      <c r="BQ18" s="10">
        <f t="shared" si="24"/>
        <v>245</v>
      </c>
      <c r="BR18" s="10">
        <f t="shared" si="25"/>
        <v>183</v>
      </c>
      <c r="BS18" s="10" t="str">
        <f t="shared" si="26"/>
        <v/>
      </c>
      <c r="BT18" s="10" t="str">
        <f t="shared" si="27"/>
        <v/>
      </c>
      <c r="BU18" s="10" t="str">
        <f t="shared" si="28"/>
        <v/>
      </c>
      <c r="BV18" s="10" t="str">
        <f t="shared" si="29"/>
        <v/>
      </c>
      <c r="BW18" s="10" t="str">
        <f t="shared" si="30"/>
        <v/>
      </c>
      <c r="BX18" s="10" t="str">
        <f t="shared" si="31"/>
        <v>-</v>
      </c>
      <c r="BY18" s="10" t="str">
        <f t="shared" si="32"/>
        <v>-</v>
      </c>
      <c r="BZ18" s="10" t="str">
        <f t="shared" si="33"/>
        <v>-</v>
      </c>
      <c r="CA18" s="31">
        <f t="shared" si="34"/>
        <v>5</v>
      </c>
      <c r="CC18">
        <f t="shared" si="35"/>
        <v>3133</v>
      </c>
      <c r="EN18" s="10">
        <v>14</v>
      </c>
      <c r="EP18" s="10">
        <f t="shared" si="36"/>
        <v>14</v>
      </c>
      <c r="EQ18" s="10" t="str">
        <f t="shared" si="37"/>
        <v>(14)</v>
      </c>
    </row>
    <row r="19" spans="1:147" ht="15.75">
      <c r="A19" s="7" t="str">
        <f t="shared" si="4"/>
        <v>15 (15)</v>
      </c>
      <c r="B19" s="33" t="s">
        <v>64</v>
      </c>
      <c r="C19" s="34" t="s">
        <v>78</v>
      </c>
      <c r="D19" s="20">
        <f t="shared" si="5"/>
        <v>2991</v>
      </c>
      <c r="E19" s="18"/>
      <c r="F19" s="14">
        <f t="shared" si="6"/>
        <v>13</v>
      </c>
      <c r="G19" s="19">
        <f t="shared" si="7"/>
        <v>121.11538461538461</v>
      </c>
      <c r="H19" s="18"/>
      <c r="I19" s="91">
        <v>158</v>
      </c>
      <c r="J19" s="99">
        <v>276</v>
      </c>
      <c r="K19" s="99">
        <v>227</v>
      </c>
      <c r="L19" s="99">
        <v>288</v>
      </c>
      <c r="M19" s="99">
        <v>218</v>
      </c>
      <c r="N19" s="99">
        <v>238</v>
      </c>
      <c r="O19" s="99"/>
      <c r="P19" s="105">
        <v>258</v>
      </c>
      <c r="Q19" s="99">
        <v>245</v>
      </c>
      <c r="R19" s="94">
        <v>221</v>
      </c>
      <c r="S19" s="99">
        <v>240</v>
      </c>
      <c r="T19" s="99">
        <v>332</v>
      </c>
      <c r="U19" s="61">
        <v>194</v>
      </c>
      <c r="V19" s="61"/>
      <c r="W19" s="99"/>
      <c r="X19" s="99">
        <v>254</v>
      </c>
      <c r="Y19" s="99"/>
      <c r="Z19" s="99"/>
      <c r="AA19" s="117">
        <f t="shared" si="8"/>
        <v>18</v>
      </c>
      <c r="AB19" s="68">
        <f t="shared" si="9"/>
        <v>158</v>
      </c>
      <c r="AC19" s="68" t="str">
        <f t="shared" si="10"/>
        <v>-</v>
      </c>
      <c r="AD19" s="68" t="str">
        <f t="shared" si="11"/>
        <v>-</v>
      </c>
      <c r="AE19" s="32">
        <v>15</v>
      </c>
      <c r="AF19" s="32">
        <f t="shared" si="12"/>
        <v>15</v>
      </c>
      <c r="AG19" s="32">
        <f t="shared" si="13"/>
        <v>15</v>
      </c>
      <c r="AH19" s="17">
        <v>15</v>
      </c>
      <c r="AK19" s="10">
        <f t="shared" si="38"/>
        <v>2</v>
      </c>
      <c r="AL19" s="10">
        <f t="shared" si="39"/>
        <v>3</v>
      </c>
      <c r="AM19" s="10">
        <f t="shared" si="40"/>
        <v>3</v>
      </c>
      <c r="AN19" s="10">
        <f t="shared" si="41"/>
        <v>3</v>
      </c>
      <c r="AO19" s="10">
        <f t="shared" si="42"/>
        <v>3</v>
      </c>
      <c r="AP19" s="10">
        <f t="shared" si="43"/>
        <v>3</v>
      </c>
      <c r="AQ19" s="10">
        <f t="shared" si="44"/>
        <v>2</v>
      </c>
      <c r="AR19" s="10">
        <f t="shared" si="45"/>
        <v>2</v>
      </c>
      <c r="AS19" s="10">
        <f t="shared" si="46"/>
        <v>3</v>
      </c>
      <c r="AT19" s="10">
        <f t="shared" si="47"/>
        <v>3</v>
      </c>
      <c r="AU19" s="10">
        <f t="shared" si="48"/>
        <v>3</v>
      </c>
      <c r="AV19" s="10">
        <f t="shared" si="49"/>
        <v>3</v>
      </c>
      <c r="AW19" s="10">
        <f t="shared" si="50"/>
        <v>3</v>
      </c>
      <c r="AX19" s="10">
        <f t="shared" si="51"/>
        <v>2</v>
      </c>
      <c r="AY19" s="10">
        <f t="shared" si="52"/>
        <v>1</v>
      </c>
      <c r="AZ19" s="10">
        <f t="shared" si="53"/>
        <v>2</v>
      </c>
      <c r="BA19" s="10">
        <f t="shared" si="54"/>
        <v>2</v>
      </c>
      <c r="BB19" s="10">
        <f t="shared" si="55"/>
        <v>1</v>
      </c>
      <c r="BC19" s="10"/>
      <c r="BE19" s="10">
        <f t="shared" si="14"/>
        <v>2</v>
      </c>
      <c r="BH19" s="10">
        <f t="shared" si="15"/>
        <v>332</v>
      </c>
      <c r="BI19" s="10">
        <f t="shared" si="16"/>
        <v>288</v>
      </c>
      <c r="BJ19" s="10">
        <f t="shared" si="17"/>
        <v>276</v>
      </c>
      <c r="BK19" s="10">
        <f t="shared" si="18"/>
        <v>258</v>
      </c>
      <c r="BL19" s="10">
        <f t="shared" si="19"/>
        <v>254</v>
      </c>
      <c r="BM19" s="10">
        <f t="shared" si="20"/>
        <v>245</v>
      </c>
      <c r="BN19" s="10">
        <f t="shared" si="21"/>
        <v>240</v>
      </c>
      <c r="BO19" s="10">
        <f t="shared" si="22"/>
        <v>238</v>
      </c>
      <c r="BP19" s="10">
        <f t="shared" si="23"/>
        <v>227</v>
      </c>
      <c r="BQ19" s="10">
        <f t="shared" si="24"/>
        <v>221</v>
      </c>
      <c r="BR19" s="10">
        <f t="shared" si="25"/>
        <v>218</v>
      </c>
      <c r="BS19" s="10">
        <f t="shared" si="26"/>
        <v>194</v>
      </c>
      <c r="BT19" s="10">
        <f t="shared" si="27"/>
        <v>158</v>
      </c>
      <c r="BU19" s="10" t="str">
        <f t="shared" si="28"/>
        <v/>
      </c>
      <c r="BV19" s="10" t="str">
        <f t="shared" si="29"/>
        <v/>
      </c>
      <c r="BW19" s="10" t="str">
        <f t="shared" si="30"/>
        <v/>
      </c>
      <c r="BX19" s="10">
        <f t="shared" si="31"/>
        <v>158</v>
      </c>
      <c r="BY19" s="10" t="str">
        <f t="shared" si="32"/>
        <v>-</v>
      </c>
      <c r="BZ19" s="10" t="str">
        <f t="shared" si="33"/>
        <v>-</v>
      </c>
      <c r="CA19" s="31">
        <f t="shared" si="34"/>
        <v>3</v>
      </c>
      <c r="CC19">
        <f t="shared" si="35"/>
        <v>3149</v>
      </c>
      <c r="EN19" s="10">
        <v>15</v>
      </c>
      <c r="EP19" s="10">
        <f t="shared" si="36"/>
        <v>15</v>
      </c>
      <c r="EQ19" s="10" t="str">
        <f t="shared" si="37"/>
        <v>(15)</v>
      </c>
    </row>
    <row r="20" spans="1:147" ht="15.75">
      <c r="A20" s="7" t="str">
        <f t="shared" si="4"/>
        <v>16 (16)</v>
      </c>
      <c r="B20" s="92" t="s">
        <v>171</v>
      </c>
      <c r="C20" s="62" t="s">
        <v>79</v>
      </c>
      <c r="D20" s="20">
        <f t="shared" si="5"/>
        <v>2963</v>
      </c>
      <c r="E20" s="18"/>
      <c r="F20" s="14">
        <f t="shared" si="6"/>
        <v>14</v>
      </c>
      <c r="G20" s="19">
        <f t="shared" si="7"/>
        <v>116.96428571428571</v>
      </c>
      <c r="H20" s="18"/>
      <c r="I20" s="14">
        <v>331</v>
      </c>
      <c r="J20" s="14">
        <v>219</v>
      </c>
      <c r="K20" s="14">
        <v>193</v>
      </c>
      <c r="L20" s="14">
        <v>254</v>
      </c>
      <c r="M20" s="14">
        <v>307</v>
      </c>
      <c r="N20" s="14"/>
      <c r="O20" s="14"/>
      <c r="P20" s="50">
        <v>204</v>
      </c>
      <c r="Q20" s="29">
        <v>283</v>
      </c>
      <c r="R20" s="135">
        <v>188</v>
      </c>
      <c r="S20" s="14">
        <v>244</v>
      </c>
      <c r="T20" s="64">
        <v>244</v>
      </c>
      <c r="U20" s="61">
        <v>246</v>
      </c>
      <c r="V20" s="61"/>
      <c r="W20" s="14"/>
      <c r="X20" s="14">
        <v>223</v>
      </c>
      <c r="Y20" s="91">
        <v>124</v>
      </c>
      <c r="Z20" s="14">
        <v>215</v>
      </c>
      <c r="AA20" s="24">
        <f t="shared" si="8"/>
        <v>18</v>
      </c>
      <c r="AB20" s="68">
        <f t="shared" si="9"/>
        <v>188</v>
      </c>
      <c r="AC20" s="68">
        <f t="shared" si="10"/>
        <v>124</v>
      </c>
      <c r="AD20" s="68" t="str">
        <f t="shared" si="11"/>
        <v>-</v>
      </c>
      <c r="AE20" s="32">
        <v>16</v>
      </c>
      <c r="AF20" s="32">
        <f t="shared" si="12"/>
        <v>16</v>
      </c>
      <c r="AG20" s="32">
        <f t="shared" si="13"/>
        <v>16</v>
      </c>
      <c r="AH20" s="17">
        <v>16</v>
      </c>
      <c r="AK20" s="10">
        <f t="shared" si="38"/>
        <v>2</v>
      </c>
      <c r="AL20" s="10">
        <f t="shared" si="39"/>
        <v>3</v>
      </c>
      <c r="AM20" s="10">
        <f t="shared" si="40"/>
        <v>3</v>
      </c>
      <c r="AN20" s="10">
        <f t="shared" si="41"/>
        <v>3</v>
      </c>
      <c r="AO20" s="10">
        <f t="shared" si="42"/>
        <v>3</v>
      </c>
      <c r="AP20" s="10">
        <f t="shared" si="43"/>
        <v>2</v>
      </c>
      <c r="AQ20" s="10">
        <f t="shared" si="44"/>
        <v>1</v>
      </c>
      <c r="AR20" s="10">
        <f t="shared" si="45"/>
        <v>2</v>
      </c>
      <c r="AS20" s="10">
        <f t="shared" si="46"/>
        <v>3</v>
      </c>
      <c r="AT20" s="10">
        <f t="shared" si="47"/>
        <v>3</v>
      </c>
      <c r="AU20" s="10">
        <f t="shared" si="48"/>
        <v>3</v>
      </c>
      <c r="AV20" s="10">
        <f t="shared" si="49"/>
        <v>3</v>
      </c>
      <c r="AW20" s="10">
        <f t="shared" si="50"/>
        <v>3</v>
      </c>
      <c r="AX20" s="10">
        <f t="shared" si="51"/>
        <v>2</v>
      </c>
      <c r="AY20" s="10">
        <f t="shared" si="52"/>
        <v>1</v>
      </c>
      <c r="AZ20" s="10">
        <f t="shared" si="53"/>
        <v>2</v>
      </c>
      <c r="BA20" s="10">
        <f t="shared" si="54"/>
        <v>3</v>
      </c>
      <c r="BB20" s="10">
        <f t="shared" si="55"/>
        <v>3</v>
      </c>
      <c r="BC20" s="10"/>
      <c r="BE20" s="10">
        <f t="shared" si="14"/>
        <v>2</v>
      </c>
      <c r="BH20" s="10">
        <f t="shared" si="15"/>
        <v>331</v>
      </c>
      <c r="BI20" s="10">
        <f t="shared" si="16"/>
        <v>307</v>
      </c>
      <c r="BJ20" s="10">
        <f t="shared" si="17"/>
        <v>283</v>
      </c>
      <c r="BK20" s="10">
        <f t="shared" si="18"/>
        <v>254</v>
      </c>
      <c r="BL20" s="10">
        <f t="shared" si="19"/>
        <v>246</v>
      </c>
      <c r="BM20" s="10">
        <f t="shared" si="20"/>
        <v>244</v>
      </c>
      <c r="BN20" s="10">
        <f t="shared" si="21"/>
        <v>244</v>
      </c>
      <c r="BO20" s="10">
        <f t="shared" si="22"/>
        <v>223</v>
      </c>
      <c r="BP20" s="10">
        <f t="shared" si="23"/>
        <v>219</v>
      </c>
      <c r="BQ20" s="10">
        <f t="shared" si="24"/>
        <v>215</v>
      </c>
      <c r="BR20" s="10">
        <f t="shared" si="25"/>
        <v>204</v>
      </c>
      <c r="BS20" s="10">
        <f t="shared" si="26"/>
        <v>193</v>
      </c>
      <c r="BT20" s="10">
        <f t="shared" si="27"/>
        <v>188</v>
      </c>
      <c r="BU20" s="10">
        <f t="shared" si="28"/>
        <v>124</v>
      </c>
      <c r="BV20" s="10" t="str">
        <f t="shared" si="29"/>
        <v/>
      </c>
      <c r="BW20" s="10" t="str">
        <f t="shared" si="30"/>
        <v/>
      </c>
      <c r="BX20" s="10">
        <f t="shared" si="31"/>
        <v>188</v>
      </c>
      <c r="BY20" s="10">
        <f t="shared" si="32"/>
        <v>124</v>
      </c>
      <c r="BZ20" s="10" t="str">
        <f t="shared" si="33"/>
        <v>-</v>
      </c>
      <c r="CA20" s="31">
        <f t="shared" si="34"/>
        <v>2</v>
      </c>
      <c r="CC20">
        <f t="shared" si="35"/>
        <v>3275</v>
      </c>
      <c r="EN20" s="10">
        <v>16</v>
      </c>
      <c r="EP20" s="10">
        <f t="shared" si="36"/>
        <v>16</v>
      </c>
      <c r="EQ20" s="10" t="str">
        <f t="shared" si="37"/>
        <v>(16)</v>
      </c>
    </row>
    <row r="21" spans="1:147" ht="15.75">
      <c r="A21" s="7" t="str">
        <f t="shared" si="4"/>
        <v>17 (17)</v>
      </c>
      <c r="B21" s="8" t="s">
        <v>58</v>
      </c>
      <c r="C21" s="9" t="s">
        <v>49</v>
      </c>
      <c r="D21" s="20">
        <f t="shared" si="5"/>
        <v>2898</v>
      </c>
      <c r="E21" s="18"/>
      <c r="F21" s="14">
        <f t="shared" si="6"/>
        <v>12</v>
      </c>
      <c r="G21" s="19">
        <f t="shared" si="7"/>
        <v>120.75</v>
      </c>
      <c r="H21" s="18"/>
      <c r="I21" s="61"/>
      <c r="J21" s="99">
        <v>217</v>
      </c>
      <c r="K21" s="99">
        <v>249</v>
      </c>
      <c r="L21" s="99">
        <v>232</v>
      </c>
      <c r="M21" s="99">
        <v>257</v>
      </c>
      <c r="N21" s="99"/>
      <c r="O21" s="99"/>
      <c r="P21" s="105"/>
      <c r="Q21" s="99">
        <v>224</v>
      </c>
      <c r="R21" s="106">
        <v>177</v>
      </c>
      <c r="S21" s="99">
        <v>221</v>
      </c>
      <c r="T21" s="99">
        <v>274</v>
      </c>
      <c r="U21" s="99">
        <v>291</v>
      </c>
      <c r="V21" s="61"/>
      <c r="W21" s="99"/>
      <c r="X21" s="99">
        <v>247</v>
      </c>
      <c r="Y21" s="99">
        <v>227</v>
      </c>
      <c r="Z21" s="99">
        <v>282</v>
      </c>
      <c r="AA21" s="117">
        <f t="shared" si="8"/>
        <v>18</v>
      </c>
      <c r="AB21" s="68" t="str">
        <f t="shared" si="9"/>
        <v>-</v>
      </c>
      <c r="AC21" s="68" t="str">
        <f t="shared" si="10"/>
        <v>-</v>
      </c>
      <c r="AD21" s="68" t="str">
        <f t="shared" si="11"/>
        <v>-</v>
      </c>
      <c r="AE21" s="32">
        <v>17</v>
      </c>
      <c r="AF21" s="32">
        <f t="shared" si="12"/>
        <v>17</v>
      </c>
      <c r="AG21" s="32">
        <f t="shared" si="13"/>
        <v>17</v>
      </c>
      <c r="AH21" s="17">
        <v>17</v>
      </c>
      <c r="AK21" s="10">
        <f t="shared" si="38"/>
        <v>1</v>
      </c>
      <c r="AL21" s="10">
        <f t="shared" si="39"/>
        <v>2</v>
      </c>
      <c r="AM21" s="10">
        <f t="shared" si="40"/>
        <v>3</v>
      </c>
      <c r="AN21" s="10">
        <f t="shared" si="41"/>
        <v>3</v>
      </c>
      <c r="AO21" s="10">
        <f t="shared" si="42"/>
        <v>3</v>
      </c>
      <c r="AP21" s="10">
        <f t="shared" si="43"/>
        <v>2</v>
      </c>
      <c r="AQ21" s="10">
        <f t="shared" si="44"/>
        <v>1</v>
      </c>
      <c r="AR21" s="10">
        <f t="shared" si="45"/>
        <v>1</v>
      </c>
      <c r="AS21" s="10">
        <f t="shared" si="46"/>
        <v>2</v>
      </c>
      <c r="AT21" s="10">
        <f t="shared" si="47"/>
        <v>3</v>
      </c>
      <c r="AU21" s="10">
        <f t="shared" si="48"/>
        <v>3</v>
      </c>
      <c r="AV21" s="10">
        <f t="shared" si="49"/>
        <v>3</v>
      </c>
      <c r="AW21" s="10">
        <f t="shared" si="50"/>
        <v>3</v>
      </c>
      <c r="AX21" s="10">
        <f t="shared" si="51"/>
        <v>2</v>
      </c>
      <c r="AY21" s="10">
        <f t="shared" si="52"/>
        <v>1</v>
      </c>
      <c r="AZ21" s="10">
        <f t="shared" si="53"/>
        <v>2</v>
      </c>
      <c r="BA21" s="10">
        <f t="shared" si="54"/>
        <v>3</v>
      </c>
      <c r="BB21" s="10">
        <f t="shared" si="55"/>
        <v>3</v>
      </c>
      <c r="BC21" s="10"/>
      <c r="BE21" s="10">
        <f t="shared" si="14"/>
        <v>2</v>
      </c>
      <c r="BH21" s="10">
        <f t="shared" si="15"/>
        <v>291</v>
      </c>
      <c r="BI21" s="10">
        <f t="shared" si="16"/>
        <v>282</v>
      </c>
      <c r="BJ21" s="10">
        <f t="shared" si="17"/>
        <v>274</v>
      </c>
      <c r="BK21" s="10">
        <f t="shared" si="18"/>
        <v>257</v>
      </c>
      <c r="BL21" s="10">
        <f t="shared" si="19"/>
        <v>249</v>
      </c>
      <c r="BM21" s="10">
        <f t="shared" si="20"/>
        <v>247</v>
      </c>
      <c r="BN21" s="10">
        <f t="shared" si="21"/>
        <v>232</v>
      </c>
      <c r="BO21" s="10">
        <f t="shared" si="22"/>
        <v>227</v>
      </c>
      <c r="BP21" s="10">
        <f t="shared" si="23"/>
        <v>224</v>
      </c>
      <c r="BQ21" s="10">
        <f t="shared" si="24"/>
        <v>221</v>
      </c>
      <c r="BR21" s="10">
        <f t="shared" si="25"/>
        <v>217</v>
      </c>
      <c r="BS21" s="10">
        <f t="shared" si="26"/>
        <v>177</v>
      </c>
      <c r="BT21" s="10" t="str">
        <f t="shared" si="27"/>
        <v/>
      </c>
      <c r="BU21" s="10" t="str">
        <f t="shared" si="28"/>
        <v/>
      </c>
      <c r="BV21" s="10" t="str">
        <f t="shared" si="29"/>
        <v/>
      </c>
      <c r="BW21" s="10" t="str">
        <f t="shared" si="30"/>
        <v/>
      </c>
      <c r="BX21" s="10" t="str">
        <f t="shared" si="31"/>
        <v>-</v>
      </c>
      <c r="BY21" s="10" t="str">
        <f t="shared" si="32"/>
        <v>-</v>
      </c>
      <c r="BZ21" s="10" t="str">
        <f t="shared" si="33"/>
        <v>-</v>
      </c>
      <c r="CA21" s="31">
        <f t="shared" si="34"/>
        <v>4</v>
      </c>
      <c r="CC21">
        <f t="shared" si="35"/>
        <v>2898</v>
      </c>
      <c r="EN21" s="10">
        <v>17</v>
      </c>
      <c r="EP21" s="10">
        <f t="shared" si="36"/>
        <v>17</v>
      </c>
      <c r="EQ21" s="10" t="str">
        <f t="shared" si="37"/>
        <v>(17)</v>
      </c>
    </row>
    <row r="22" spans="1:147" ht="15.75">
      <c r="A22" s="7" t="str">
        <f t="shared" si="4"/>
        <v>18 (18)</v>
      </c>
      <c r="B22" s="8" t="s">
        <v>75</v>
      </c>
      <c r="C22" s="34" t="s">
        <v>57</v>
      </c>
      <c r="D22" s="20">
        <f t="shared" si="5"/>
        <v>2863</v>
      </c>
      <c r="E22" s="18"/>
      <c r="F22" s="14">
        <f t="shared" si="6"/>
        <v>12</v>
      </c>
      <c r="G22" s="19">
        <f t="shared" si="7"/>
        <v>119.29166666666667</v>
      </c>
      <c r="H22" s="18"/>
      <c r="I22" s="61">
        <v>249</v>
      </c>
      <c r="J22" s="99"/>
      <c r="K22" s="99">
        <v>202</v>
      </c>
      <c r="L22" s="99">
        <v>393</v>
      </c>
      <c r="M22" s="99">
        <v>235</v>
      </c>
      <c r="N22" s="99"/>
      <c r="O22" s="99">
        <v>228</v>
      </c>
      <c r="P22" s="105"/>
      <c r="Q22" s="99">
        <v>243</v>
      </c>
      <c r="R22" s="106">
        <v>248</v>
      </c>
      <c r="S22" s="99">
        <v>243</v>
      </c>
      <c r="T22" s="99">
        <v>228</v>
      </c>
      <c r="U22" s="99">
        <v>163</v>
      </c>
      <c r="V22" s="61"/>
      <c r="W22" s="99">
        <v>236</v>
      </c>
      <c r="X22" s="99"/>
      <c r="Y22" s="99">
        <v>195</v>
      </c>
      <c r="Z22" s="99"/>
      <c r="AA22" s="117">
        <f t="shared" si="8"/>
        <v>18</v>
      </c>
      <c r="AB22" s="68" t="str">
        <f t="shared" si="9"/>
        <v>-</v>
      </c>
      <c r="AC22" s="68" t="str">
        <f t="shared" si="10"/>
        <v>-</v>
      </c>
      <c r="AD22" s="68" t="str">
        <f t="shared" si="11"/>
        <v>-</v>
      </c>
      <c r="AE22" s="32">
        <v>18</v>
      </c>
      <c r="AF22" s="32">
        <f t="shared" si="12"/>
        <v>18</v>
      </c>
      <c r="AG22" s="32">
        <f t="shared" si="13"/>
        <v>18</v>
      </c>
      <c r="AH22" s="17">
        <v>18</v>
      </c>
      <c r="AK22" s="10">
        <f t="shared" si="38"/>
        <v>2</v>
      </c>
      <c r="AL22" s="10">
        <f t="shared" si="39"/>
        <v>2</v>
      </c>
      <c r="AM22" s="10">
        <f t="shared" si="40"/>
        <v>2</v>
      </c>
      <c r="AN22" s="10">
        <f t="shared" si="41"/>
        <v>3</v>
      </c>
      <c r="AO22" s="10">
        <f t="shared" si="42"/>
        <v>3</v>
      </c>
      <c r="AP22" s="10">
        <f t="shared" si="43"/>
        <v>2</v>
      </c>
      <c r="AQ22" s="10">
        <f t="shared" si="44"/>
        <v>2</v>
      </c>
      <c r="AR22" s="10">
        <f t="shared" si="45"/>
        <v>2</v>
      </c>
      <c r="AS22" s="10">
        <f t="shared" si="46"/>
        <v>2</v>
      </c>
      <c r="AT22" s="10">
        <f t="shared" si="47"/>
        <v>3</v>
      </c>
      <c r="AU22" s="10">
        <f t="shared" si="48"/>
        <v>3</v>
      </c>
      <c r="AV22" s="10">
        <f t="shared" si="49"/>
        <v>3</v>
      </c>
      <c r="AW22" s="10">
        <f t="shared" si="50"/>
        <v>3</v>
      </c>
      <c r="AX22" s="10">
        <f t="shared" si="51"/>
        <v>2</v>
      </c>
      <c r="AY22" s="10">
        <f t="shared" si="52"/>
        <v>2</v>
      </c>
      <c r="AZ22" s="10">
        <f t="shared" si="53"/>
        <v>2</v>
      </c>
      <c r="BA22" s="10">
        <f t="shared" si="54"/>
        <v>2</v>
      </c>
      <c r="BB22" s="10">
        <f t="shared" si="55"/>
        <v>2</v>
      </c>
      <c r="BC22" s="10"/>
      <c r="BE22" s="10">
        <f t="shared" si="14"/>
        <v>2</v>
      </c>
      <c r="BH22" s="10">
        <f t="shared" si="15"/>
        <v>393</v>
      </c>
      <c r="BI22" s="10">
        <f t="shared" si="16"/>
        <v>249</v>
      </c>
      <c r="BJ22" s="10">
        <f t="shared" si="17"/>
        <v>248</v>
      </c>
      <c r="BK22" s="10">
        <f t="shared" si="18"/>
        <v>243</v>
      </c>
      <c r="BL22" s="10">
        <f t="shared" si="19"/>
        <v>243</v>
      </c>
      <c r="BM22" s="10">
        <f t="shared" si="20"/>
        <v>236</v>
      </c>
      <c r="BN22" s="10">
        <f t="shared" si="21"/>
        <v>235</v>
      </c>
      <c r="BO22" s="10">
        <f t="shared" si="22"/>
        <v>228</v>
      </c>
      <c r="BP22" s="10">
        <f t="shared" si="23"/>
        <v>228</v>
      </c>
      <c r="BQ22" s="10">
        <f t="shared" si="24"/>
        <v>202</v>
      </c>
      <c r="BR22" s="10">
        <f t="shared" si="25"/>
        <v>195</v>
      </c>
      <c r="BS22" s="10">
        <f t="shared" si="26"/>
        <v>163</v>
      </c>
      <c r="BT22" s="10" t="str">
        <f t="shared" si="27"/>
        <v/>
      </c>
      <c r="BU22" s="10" t="str">
        <f t="shared" si="28"/>
        <v/>
      </c>
      <c r="BV22" s="10" t="str">
        <f t="shared" si="29"/>
        <v/>
      </c>
      <c r="BW22" s="10" t="str">
        <f t="shared" si="30"/>
        <v/>
      </c>
      <c r="BX22" s="10" t="str">
        <f t="shared" si="31"/>
        <v>-</v>
      </c>
      <c r="BY22" s="10" t="str">
        <f t="shared" si="32"/>
        <v>-</v>
      </c>
      <c r="BZ22" s="10" t="str">
        <f t="shared" si="33"/>
        <v>-</v>
      </c>
      <c r="CA22" s="31">
        <f t="shared" si="34"/>
        <v>4</v>
      </c>
      <c r="CC22">
        <f t="shared" si="35"/>
        <v>2863</v>
      </c>
      <c r="EN22" s="10">
        <v>18</v>
      </c>
      <c r="EP22" s="10">
        <f t="shared" si="36"/>
        <v>18</v>
      </c>
      <c r="EQ22" s="10" t="str">
        <f t="shared" si="37"/>
        <v>(18)</v>
      </c>
    </row>
    <row r="23" spans="1:147" ht="15.75">
      <c r="A23" s="7" t="str">
        <f t="shared" si="4"/>
        <v>19 (19)</v>
      </c>
      <c r="B23" s="39" t="s">
        <v>192</v>
      </c>
      <c r="C23" s="9" t="s">
        <v>128</v>
      </c>
      <c r="D23" s="20">
        <f t="shared" si="5"/>
        <v>2797</v>
      </c>
      <c r="E23" s="18"/>
      <c r="F23" s="14">
        <f t="shared" si="6"/>
        <v>11</v>
      </c>
      <c r="G23" s="19">
        <f t="shared" si="7"/>
        <v>127.13636363636364</v>
      </c>
      <c r="H23" s="18"/>
      <c r="I23" s="61"/>
      <c r="J23" s="61">
        <v>154</v>
      </c>
      <c r="K23" s="61">
        <v>299</v>
      </c>
      <c r="L23" s="61">
        <v>270</v>
      </c>
      <c r="M23" s="61">
        <v>225</v>
      </c>
      <c r="N23" s="61"/>
      <c r="O23" s="61">
        <v>192</v>
      </c>
      <c r="P23" s="96"/>
      <c r="Q23" s="61">
        <v>223</v>
      </c>
      <c r="R23" s="94">
        <v>235</v>
      </c>
      <c r="S23" s="61">
        <v>350</v>
      </c>
      <c r="T23" s="61">
        <v>261</v>
      </c>
      <c r="U23" s="61">
        <v>316</v>
      </c>
      <c r="V23" s="61"/>
      <c r="W23" s="61"/>
      <c r="X23" s="61"/>
      <c r="Y23" s="61">
        <v>272</v>
      </c>
      <c r="Z23" s="61"/>
      <c r="AA23" s="104">
        <f t="shared" si="8"/>
        <v>18</v>
      </c>
      <c r="AB23" s="68" t="str">
        <f t="shared" si="9"/>
        <v>-</v>
      </c>
      <c r="AC23" s="68" t="str">
        <f t="shared" si="10"/>
        <v>-</v>
      </c>
      <c r="AD23" s="68" t="str">
        <f t="shared" si="11"/>
        <v>-</v>
      </c>
      <c r="AE23" s="32">
        <v>19</v>
      </c>
      <c r="AF23" s="32">
        <f t="shared" si="12"/>
        <v>19</v>
      </c>
      <c r="AG23" s="32">
        <f t="shared" si="13"/>
        <v>19</v>
      </c>
      <c r="AH23" s="17">
        <v>19</v>
      </c>
      <c r="AK23" s="10">
        <f t="shared" si="38"/>
        <v>1</v>
      </c>
      <c r="AL23" s="10">
        <f t="shared" si="39"/>
        <v>2</v>
      </c>
      <c r="AM23" s="10">
        <f t="shared" si="40"/>
        <v>3</v>
      </c>
      <c r="AN23" s="10">
        <f t="shared" si="41"/>
        <v>3</v>
      </c>
      <c r="AO23" s="10">
        <f t="shared" si="42"/>
        <v>3</v>
      </c>
      <c r="AP23" s="10">
        <f t="shared" si="43"/>
        <v>2</v>
      </c>
      <c r="AQ23" s="10">
        <f t="shared" si="44"/>
        <v>2</v>
      </c>
      <c r="AR23" s="10">
        <f t="shared" si="45"/>
        <v>2</v>
      </c>
      <c r="AS23" s="10">
        <f t="shared" si="46"/>
        <v>2</v>
      </c>
      <c r="AT23" s="10">
        <f t="shared" si="47"/>
        <v>3</v>
      </c>
      <c r="AU23" s="10">
        <f t="shared" si="48"/>
        <v>3</v>
      </c>
      <c r="AV23" s="10">
        <f t="shared" si="49"/>
        <v>3</v>
      </c>
      <c r="AW23" s="10">
        <f t="shared" si="50"/>
        <v>3</v>
      </c>
      <c r="AX23" s="10">
        <f t="shared" si="51"/>
        <v>2</v>
      </c>
      <c r="AY23" s="10">
        <f t="shared" si="52"/>
        <v>1</v>
      </c>
      <c r="AZ23" s="10">
        <f t="shared" si="53"/>
        <v>1</v>
      </c>
      <c r="BA23" s="10">
        <f t="shared" si="54"/>
        <v>2</v>
      </c>
      <c r="BB23" s="10">
        <f t="shared" si="55"/>
        <v>2</v>
      </c>
      <c r="BC23" s="10"/>
      <c r="BE23" s="10">
        <f t="shared" si="14"/>
        <v>2</v>
      </c>
      <c r="BH23" s="10">
        <f t="shared" si="15"/>
        <v>350</v>
      </c>
      <c r="BI23" s="10">
        <f t="shared" si="16"/>
        <v>316</v>
      </c>
      <c r="BJ23" s="10">
        <f t="shared" si="17"/>
        <v>299</v>
      </c>
      <c r="BK23" s="10">
        <f t="shared" si="18"/>
        <v>272</v>
      </c>
      <c r="BL23" s="10">
        <f t="shared" si="19"/>
        <v>270</v>
      </c>
      <c r="BM23" s="10">
        <f t="shared" si="20"/>
        <v>261</v>
      </c>
      <c r="BN23" s="10">
        <f t="shared" si="21"/>
        <v>235</v>
      </c>
      <c r="BO23" s="10">
        <f t="shared" si="22"/>
        <v>225</v>
      </c>
      <c r="BP23" s="10">
        <f t="shared" si="23"/>
        <v>223</v>
      </c>
      <c r="BQ23" s="10">
        <f t="shared" si="24"/>
        <v>192</v>
      </c>
      <c r="BR23" s="10">
        <f t="shared" si="25"/>
        <v>154</v>
      </c>
      <c r="BS23" s="10" t="str">
        <f t="shared" si="26"/>
        <v/>
      </c>
      <c r="BT23" s="10" t="str">
        <f t="shared" si="27"/>
        <v/>
      </c>
      <c r="BU23" s="10" t="str">
        <f t="shared" si="28"/>
        <v/>
      </c>
      <c r="BV23" s="10" t="str">
        <f t="shared" si="29"/>
        <v/>
      </c>
      <c r="BW23" s="10" t="str">
        <f t="shared" si="30"/>
        <v/>
      </c>
      <c r="BX23" s="10" t="str">
        <f t="shared" si="31"/>
        <v>-</v>
      </c>
      <c r="BY23" s="10" t="str">
        <f t="shared" si="32"/>
        <v>-</v>
      </c>
      <c r="BZ23" s="10" t="str">
        <f t="shared" si="33"/>
        <v>-</v>
      </c>
      <c r="CA23" s="31">
        <f t="shared" si="34"/>
        <v>5</v>
      </c>
      <c r="CC23">
        <f t="shared" si="35"/>
        <v>2797</v>
      </c>
      <c r="EN23" s="10">
        <v>19</v>
      </c>
      <c r="EP23" s="10">
        <f t="shared" si="36"/>
        <v>19</v>
      </c>
      <c r="EQ23" s="10" t="str">
        <f t="shared" si="37"/>
        <v>(19)</v>
      </c>
    </row>
    <row r="24" spans="1:147" ht="15.75">
      <c r="A24" s="7" t="str">
        <f t="shared" si="4"/>
        <v>20 (20)</v>
      </c>
      <c r="B24" s="8" t="s">
        <v>35</v>
      </c>
      <c r="C24" s="34" t="s">
        <v>78</v>
      </c>
      <c r="D24" s="20">
        <f t="shared" si="5"/>
        <v>2775</v>
      </c>
      <c r="E24" s="18"/>
      <c r="F24" s="14">
        <f t="shared" si="6"/>
        <v>9</v>
      </c>
      <c r="G24" s="19">
        <f t="shared" si="7"/>
        <v>154.16666666666666</v>
      </c>
      <c r="H24" s="18"/>
      <c r="I24" s="61"/>
      <c r="J24" s="99"/>
      <c r="K24" s="99"/>
      <c r="L24" s="99">
        <v>355</v>
      </c>
      <c r="M24" s="99">
        <v>378</v>
      </c>
      <c r="N24" s="99"/>
      <c r="O24" s="99"/>
      <c r="P24" s="105">
        <v>260</v>
      </c>
      <c r="Q24" s="99">
        <v>196</v>
      </c>
      <c r="R24" s="106">
        <v>245</v>
      </c>
      <c r="S24" s="99">
        <v>213</v>
      </c>
      <c r="T24" s="99">
        <v>498</v>
      </c>
      <c r="U24" s="99">
        <v>259</v>
      </c>
      <c r="V24" s="61"/>
      <c r="W24" s="99"/>
      <c r="X24" s="99">
        <v>371</v>
      </c>
      <c r="Y24" s="99"/>
      <c r="Z24" s="99"/>
      <c r="AA24" s="117">
        <f t="shared" si="8"/>
        <v>18</v>
      </c>
      <c r="AB24" s="68" t="str">
        <f t="shared" si="9"/>
        <v>-</v>
      </c>
      <c r="AC24" s="68" t="str">
        <f t="shared" si="10"/>
        <v>-</v>
      </c>
      <c r="AD24" s="68" t="str">
        <f t="shared" si="11"/>
        <v>-</v>
      </c>
      <c r="AE24" s="32">
        <v>20</v>
      </c>
      <c r="AF24" s="32">
        <f t="shared" si="12"/>
        <v>20</v>
      </c>
      <c r="AG24" s="32">
        <f t="shared" si="13"/>
        <v>20</v>
      </c>
      <c r="AH24" s="17">
        <v>20</v>
      </c>
      <c r="AK24" s="10">
        <f t="shared" si="38"/>
        <v>1</v>
      </c>
      <c r="AL24" s="10">
        <f t="shared" si="39"/>
        <v>1</v>
      </c>
      <c r="AM24" s="10">
        <f t="shared" si="40"/>
        <v>1</v>
      </c>
      <c r="AN24" s="10">
        <f t="shared" si="41"/>
        <v>2</v>
      </c>
      <c r="AO24" s="10">
        <f t="shared" si="42"/>
        <v>3</v>
      </c>
      <c r="AP24" s="10">
        <f t="shared" si="43"/>
        <v>2</v>
      </c>
      <c r="AQ24" s="10">
        <f t="shared" si="44"/>
        <v>1</v>
      </c>
      <c r="AR24" s="10">
        <f t="shared" si="45"/>
        <v>2</v>
      </c>
      <c r="AS24" s="10">
        <f t="shared" si="46"/>
        <v>3</v>
      </c>
      <c r="AT24" s="10">
        <f t="shared" si="47"/>
        <v>3</v>
      </c>
      <c r="AU24" s="10">
        <f t="shared" si="48"/>
        <v>3</v>
      </c>
      <c r="AV24" s="10">
        <f t="shared" si="49"/>
        <v>3</v>
      </c>
      <c r="AW24" s="10">
        <f t="shared" si="50"/>
        <v>3</v>
      </c>
      <c r="AX24" s="10">
        <f t="shared" si="51"/>
        <v>2</v>
      </c>
      <c r="AY24" s="10">
        <f t="shared" si="52"/>
        <v>1</v>
      </c>
      <c r="AZ24" s="10">
        <f t="shared" si="53"/>
        <v>2</v>
      </c>
      <c r="BA24" s="10">
        <f t="shared" si="54"/>
        <v>2</v>
      </c>
      <c r="BB24" s="10">
        <f t="shared" si="55"/>
        <v>1</v>
      </c>
      <c r="BC24" s="10"/>
      <c r="BE24" s="10">
        <f t="shared" si="14"/>
        <v>2</v>
      </c>
      <c r="BH24" s="10">
        <f t="shared" si="15"/>
        <v>498</v>
      </c>
      <c r="BI24" s="10">
        <f t="shared" si="16"/>
        <v>378</v>
      </c>
      <c r="BJ24" s="10">
        <f t="shared" si="17"/>
        <v>371</v>
      </c>
      <c r="BK24" s="10">
        <f t="shared" si="18"/>
        <v>355</v>
      </c>
      <c r="BL24" s="10">
        <f t="shared" si="19"/>
        <v>260</v>
      </c>
      <c r="BM24" s="10">
        <f t="shared" si="20"/>
        <v>259</v>
      </c>
      <c r="BN24" s="10">
        <f t="shared" si="21"/>
        <v>245</v>
      </c>
      <c r="BO24" s="10">
        <f t="shared" si="22"/>
        <v>213</v>
      </c>
      <c r="BP24" s="10">
        <f t="shared" si="23"/>
        <v>196</v>
      </c>
      <c r="BQ24" s="10" t="str">
        <f t="shared" si="24"/>
        <v/>
      </c>
      <c r="BR24" s="10" t="str">
        <f t="shared" si="25"/>
        <v/>
      </c>
      <c r="BS24" s="10" t="str">
        <f t="shared" si="26"/>
        <v/>
      </c>
      <c r="BT24" s="10" t="str">
        <f t="shared" si="27"/>
        <v/>
      </c>
      <c r="BU24" s="10" t="str">
        <f t="shared" si="28"/>
        <v/>
      </c>
      <c r="BV24" s="10" t="str">
        <f t="shared" si="29"/>
        <v/>
      </c>
      <c r="BW24" s="10" t="str">
        <f t="shared" si="30"/>
        <v/>
      </c>
      <c r="BX24" s="10" t="str">
        <f t="shared" si="31"/>
        <v>-</v>
      </c>
      <c r="BY24" s="10" t="str">
        <f t="shared" si="32"/>
        <v>-</v>
      </c>
      <c r="BZ24" s="10" t="str">
        <f t="shared" si="33"/>
        <v>-</v>
      </c>
      <c r="CA24" s="31">
        <f t="shared" si="34"/>
        <v>7</v>
      </c>
      <c r="CC24">
        <f t="shared" si="35"/>
        <v>2775</v>
      </c>
      <c r="EN24" s="10">
        <v>20</v>
      </c>
      <c r="EP24" s="10">
        <f t="shared" si="36"/>
        <v>20</v>
      </c>
      <c r="EQ24" s="10" t="str">
        <f t="shared" si="37"/>
        <v>(20)</v>
      </c>
    </row>
    <row r="25" spans="1:147" ht="15.75">
      <c r="A25" s="7" t="str">
        <f t="shared" si="4"/>
        <v>21 (21)</v>
      </c>
      <c r="B25" s="8" t="s">
        <v>142</v>
      </c>
      <c r="C25" s="9" t="s">
        <v>57</v>
      </c>
      <c r="D25" s="20">
        <f t="shared" si="5"/>
        <v>2740</v>
      </c>
      <c r="E25" s="18"/>
      <c r="F25" s="14">
        <f t="shared" si="6"/>
        <v>14</v>
      </c>
      <c r="G25" s="19">
        <f t="shared" si="7"/>
        <v>110.5</v>
      </c>
      <c r="H25" s="18"/>
      <c r="I25" s="61">
        <v>238</v>
      </c>
      <c r="J25" s="91">
        <v>174</v>
      </c>
      <c r="K25" s="99">
        <v>214</v>
      </c>
      <c r="L25" s="99">
        <v>216</v>
      </c>
      <c r="M25" s="99">
        <v>276</v>
      </c>
      <c r="N25" s="99"/>
      <c r="O25" s="99">
        <v>236</v>
      </c>
      <c r="P25" s="105"/>
      <c r="Q25" s="99">
        <v>228</v>
      </c>
      <c r="R25" s="135">
        <v>180</v>
      </c>
      <c r="S25" s="61">
        <v>238</v>
      </c>
      <c r="T25" s="99">
        <v>227</v>
      </c>
      <c r="U25" s="99">
        <v>234</v>
      </c>
      <c r="V25" s="61"/>
      <c r="W25" s="99">
        <v>187</v>
      </c>
      <c r="X25" s="99"/>
      <c r="Y25" s="99">
        <v>215</v>
      </c>
      <c r="Z25" s="99">
        <v>231</v>
      </c>
      <c r="AA25" s="117">
        <f t="shared" si="8"/>
        <v>18</v>
      </c>
      <c r="AB25" s="68">
        <f t="shared" si="9"/>
        <v>180</v>
      </c>
      <c r="AC25" s="68">
        <f t="shared" si="10"/>
        <v>174</v>
      </c>
      <c r="AD25" s="68" t="str">
        <f t="shared" si="11"/>
        <v>-</v>
      </c>
      <c r="AE25" s="32">
        <v>21</v>
      </c>
      <c r="AF25" s="32">
        <f t="shared" si="12"/>
        <v>21</v>
      </c>
      <c r="AG25" s="32">
        <f t="shared" si="13"/>
        <v>21</v>
      </c>
      <c r="AH25" s="17">
        <v>21</v>
      </c>
      <c r="AK25" s="10">
        <f t="shared" si="38"/>
        <v>2</v>
      </c>
      <c r="AL25" s="10">
        <f t="shared" si="39"/>
        <v>3</v>
      </c>
      <c r="AM25" s="10">
        <f t="shared" si="40"/>
        <v>3</v>
      </c>
      <c r="AN25" s="10">
        <f t="shared" si="41"/>
        <v>3</v>
      </c>
      <c r="AO25" s="10">
        <f t="shared" si="42"/>
        <v>3</v>
      </c>
      <c r="AP25" s="10">
        <f t="shared" si="43"/>
        <v>2</v>
      </c>
      <c r="AQ25" s="10">
        <f t="shared" si="44"/>
        <v>2</v>
      </c>
      <c r="AR25" s="10">
        <f t="shared" si="45"/>
        <v>2</v>
      </c>
      <c r="AS25" s="10">
        <f t="shared" si="46"/>
        <v>2</v>
      </c>
      <c r="AT25" s="10">
        <f t="shared" si="47"/>
        <v>3</v>
      </c>
      <c r="AU25" s="10">
        <f t="shared" si="48"/>
        <v>3</v>
      </c>
      <c r="AV25" s="10">
        <f t="shared" si="49"/>
        <v>3</v>
      </c>
      <c r="AW25" s="10">
        <f t="shared" si="50"/>
        <v>3</v>
      </c>
      <c r="AX25" s="10">
        <f t="shared" si="51"/>
        <v>2</v>
      </c>
      <c r="AY25" s="10">
        <f t="shared" si="52"/>
        <v>2</v>
      </c>
      <c r="AZ25" s="10">
        <f t="shared" si="53"/>
        <v>2</v>
      </c>
      <c r="BA25" s="10">
        <f t="shared" si="54"/>
        <v>2</v>
      </c>
      <c r="BB25" s="10">
        <f t="shared" si="55"/>
        <v>3</v>
      </c>
      <c r="BC25" s="10"/>
      <c r="BE25" s="10">
        <f t="shared" si="14"/>
        <v>2</v>
      </c>
      <c r="BH25" s="10">
        <f t="shared" si="15"/>
        <v>276</v>
      </c>
      <c r="BI25" s="10">
        <f t="shared" si="16"/>
        <v>238</v>
      </c>
      <c r="BJ25" s="10">
        <f t="shared" si="17"/>
        <v>238</v>
      </c>
      <c r="BK25" s="10">
        <f t="shared" si="18"/>
        <v>236</v>
      </c>
      <c r="BL25" s="10">
        <f t="shared" si="19"/>
        <v>234</v>
      </c>
      <c r="BM25" s="10">
        <f t="shared" si="20"/>
        <v>231</v>
      </c>
      <c r="BN25" s="10">
        <f t="shared" si="21"/>
        <v>228</v>
      </c>
      <c r="BO25" s="10">
        <f t="shared" si="22"/>
        <v>227</v>
      </c>
      <c r="BP25" s="10">
        <f t="shared" si="23"/>
        <v>216</v>
      </c>
      <c r="BQ25" s="10">
        <f t="shared" si="24"/>
        <v>215</v>
      </c>
      <c r="BR25" s="10">
        <f t="shared" si="25"/>
        <v>214</v>
      </c>
      <c r="BS25" s="10">
        <f t="shared" si="26"/>
        <v>187</v>
      </c>
      <c r="BT25" s="10">
        <f t="shared" si="27"/>
        <v>180</v>
      </c>
      <c r="BU25" s="10">
        <f t="shared" si="28"/>
        <v>174</v>
      </c>
      <c r="BV25" s="10" t="str">
        <f t="shared" si="29"/>
        <v/>
      </c>
      <c r="BW25" s="10" t="str">
        <f t="shared" si="30"/>
        <v/>
      </c>
      <c r="BX25" s="10">
        <f t="shared" si="31"/>
        <v>180</v>
      </c>
      <c r="BY25" s="10">
        <f t="shared" si="32"/>
        <v>174</v>
      </c>
      <c r="BZ25" s="10" t="str">
        <f t="shared" si="33"/>
        <v>-</v>
      </c>
      <c r="CA25" s="31">
        <f t="shared" si="34"/>
        <v>2</v>
      </c>
      <c r="CC25">
        <f t="shared" si="35"/>
        <v>3094</v>
      </c>
      <c r="EN25" s="10">
        <v>21</v>
      </c>
      <c r="EP25" s="10">
        <f t="shared" si="36"/>
        <v>21</v>
      </c>
      <c r="EQ25" s="10" t="str">
        <f t="shared" si="37"/>
        <v>(21)</v>
      </c>
    </row>
    <row r="26" spans="1:147" ht="15.75">
      <c r="A26" s="7" t="str">
        <f t="shared" si="4"/>
        <v>21 (21)</v>
      </c>
      <c r="B26" s="107" t="s">
        <v>76</v>
      </c>
      <c r="C26" s="9" t="s">
        <v>44</v>
      </c>
      <c r="D26" s="20">
        <f t="shared" si="5"/>
        <v>2740</v>
      </c>
      <c r="E26" s="18"/>
      <c r="F26" s="14">
        <f t="shared" si="6"/>
        <v>10</v>
      </c>
      <c r="G26" s="19">
        <f t="shared" si="7"/>
        <v>137</v>
      </c>
      <c r="H26" s="18"/>
      <c r="I26" s="61"/>
      <c r="J26" s="61">
        <v>313</v>
      </c>
      <c r="K26" s="61"/>
      <c r="L26" s="61">
        <v>316</v>
      </c>
      <c r="M26" s="61">
        <v>259</v>
      </c>
      <c r="N26" s="61">
        <v>195</v>
      </c>
      <c r="O26" s="61"/>
      <c r="P26" s="96"/>
      <c r="Q26" s="61">
        <v>341</v>
      </c>
      <c r="R26" s="94"/>
      <c r="S26" s="61">
        <v>263</v>
      </c>
      <c r="T26" s="61">
        <v>254</v>
      </c>
      <c r="U26" s="61"/>
      <c r="V26" s="61"/>
      <c r="W26" s="61">
        <v>339</v>
      </c>
      <c r="X26" s="61"/>
      <c r="Y26" s="61">
        <v>241</v>
      </c>
      <c r="Z26" s="61">
        <v>219</v>
      </c>
      <c r="AA26" s="104">
        <f t="shared" si="8"/>
        <v>18</v>
      </c>
      <c r="AB26" s="68" t="str">
        <f t="shared" si="9"/>
        <v>-</v>
      </c>
      <c r="AC26" s="68" t="str">
        <f t="shared" si="10"/>
        <v>-</v>
      </c>
      <c r="AD26" s="68" t="str">
        <f t="shared" si="11"/>
        <v>-</v>
      </c>
      <c r="AE26" s="32">
        <v>21</v>
      </c>
      <c r="AF26" s="32">
        <f t="shared" si="12"/>
        <v>21</v>
      </c>
      <c r="AG26" s="32">
        <f t="shared" si="13"/>
        <v>22</v>
      </c>
      <c r="AH26" s="17">
        <v>22</v>
      </c>
      <c r="AK26" s="10">
        <f t="shared" si="38"/>
        <v>1</v>
      </c>
      <c r="AL26" s="10">
        <f t="shared" si="39"/>
        <v>2</v>
      </c>
      <c r="AM26" s="10">
        <f t="shared" si="40"/>
        <v>2</v>
      </c>
      <c r="AN26" s="10">
        <f t="shared" si="41"/>
        <v>2</v>
      </c>
      <c r="AO26" s="10">
        <f t="shared" si="42"/>
        <v>3</v>
      </c>
      <c r="AP26" s="10">
        <f t="shared" si="43"/>
        <v>3</v>
      </c>
      <c r="AQ26" s="10">
        <f t="shared" si="44"/>
        <v>2</v>
      </c>
      <c r="AR26" s="10">
        <f t="shared" si="45"/>
        <v>1</v>
      </c>
      <c r="AS26" s="10">
        <f t="shared" si="46"/>
        <v>2</v>
      </c>
      <c r="AT26" s="10">
        <f t="shared" si="47"/>
        <v>2</v>
      </c>
      <c r="AU26" s="10">
        <f t="shared" si="48"/>
        <v>2</v>
      </c>
      <c r="AV26" s="10">
        <f t="shared" si="49"/>
        <v>3</v>
      </c>
      <c r="AW26" s="10">
        <f t="shared" si="50"/>
        <v>2</v>
      </c>
      <c r="AX26" s="10">
        <f t="shared" si="51"/>
        <v>1</v>
      </c>
      <c r="AY26" s="10">
        <f t="shared" si="52"/>
        <v>2</v>
      </c>
      <c r="AZ26" s="10">
        <f t="shared" si="53"/>
        <v>2</v>
      </c>
      <c r="BA26" s="10">
        <f t="shared" si="54"/>
        <v>2</v>
      </c>
      <c r="BB26" s="10">
        <f t="shared" si="55"/>
        <v>3</v>
      </c>
      <c r="BC26" s="10"/>
      <c r="BE26" s="10">
        <f t="shared" si="14"/>
        <v>2</v>
      </c>
      <c r="BH26" s="10">
        <f t="shared" si="15"/>
        <v>341</v>
      </c>
      <c r="BI26" s="10">
        <f t="shared" si="16"/>
        <v>339</v>
      </c>
      <c r="BJ26" s="10">
        <f t="shared" si="17"/>
        <v>316</v>
      </c>
      <c r="BK26" s="10">
        <f t="shared" si="18"/>
        <v>313</v>
      </c>
      <c r="BL26" s="10">
        <f t="shared" si="19"/>
        <v>263</v>
      </c>
      <c r="BM26" s="10">
        <f t="shared" si="20"/>
        <v>259</v>
      </c>
      <c r="BN26" s="10">
        <f t="shared" si="21"/>
        <v>254</v>
      </c>
      <c r="BO26" s="10">
        <f t="shared" si="22"/>
        <v>241</v>
      </c>
      <c r="BP26" s="10">
        <f t="shared" si="23"/>
        <v>219</v>
      </c>
      <c r="BQ26" s="10">
        <f t="shared" si="24"/>
        <v>195</v>
      </c>
      <c r="BR26" s="10" t="str">
        <f t="shared" si="25"/>
        <v/>
      </c>
      <c r="BS26" s="10" t="str">
        <f t="shared" si="26"/>
        <v/>
      </c>
      <c r="BT26" s="10" t="str">
        <f t="shared" si="27"/>
        <v/>
      </c>
      <c r="BU26" s="10" t="str">
        <f t="shared" si="28"/>
        <v/>
      </c>
      <c r="BV26" s="10" t="str">
        <f t="shared" si="29"/>
        <v/>
      </c>
      <c r="BW26" s="10" t="str">
        <f t="shared" si="30"/>
        <v/>
      </c>
      <c r="BX26" s="10" t="str">
        <f t="shared" si="31"/>
        <v>-</v>
      </c>
      <c r="BY26" s="10" t="str">
        <f t="shared" si="32"/>
        <v>-</v>
      </c>
      <c r="BZ26" s="10" t="str">
        <f t="shared" si="33"/>
        <v>-</v>
      </c>
      <c r="CA26" s="31">
        <f t="shared" si="34"/>
        <v>6</v>
      </c>
      <c r="CC26">
        <f t="shared" si="35"/>
        <v>2740</v>
      </c>
      <c r="EN26" s="10">
        <v>22</v>
      </c>
      <c r="EP26" s="10">
        <f t="shared" si="36"/>
        <v>21</v>
      </c>
      <c r="EQ26" s="10" t="str">
        <f t="shared" si="37"/>
        <v>(21)</v>
      </c>
    </row>
    <row r="27" spans="1:147" ht="15.75">
      <c r="A27" s="7" t="str">
        <f t="shared" si="4"/>
        <v>23 (23)</v>
      </c>
      <c r="B27" s="8" t="s">
        <v>123</v>
      </c>
      <c r="C27" s="9" t="s">
        <v>78</v>
      </c>
      <c r="D27" s="20">
        <f t="shared" si="5"/>
        <v>2731</v>
      </c>
      <c r="E27" s="18"/>
      <c r="F27" s="14">
        <f t="shared" si="6"/>
        <v>12</v>
      </c>
      <c r="G27" s="19">
        <f t="shared" si="7"/>
        <v>113.79166666666667</v>
      </c>
      <c r="H27" s="18"/>
      <c r="I27" s="14">
        <v>335</v>
      </c>
      <c r="J27" s="14"/>
      <c r="K27" s="14">
        <v>257</v>
      </c>
      <c r="L27" s="14">
        <v>175</v>
      </c>
      <c r="M27" s="14">
        <v>285</v>
      </c>
      <c r="N27" s="14">
        <v>196</v>
      </c>
      <c r="O27" s="14"/>
      <c r="P27" s="50">
        <v>261</v>
      </c>
      <c r="Q27" s="29"/>
      <c r="R27" s="51">
        <v>175</v>
      </c>
      <c r="S27" s="99">
        <v>140</v>
      </c>
      <c r="T27" s="14"/>
      <c r="U27" s="61">
        <v>230</v>
      </c>
      <c r="V27" s="61"/>
      <c r="W27" s="14"/>
      <c r="X27" s="14">
        <v>168</v>
      </c>
      <c r="Y27" s="14">
        <v>221</v>
      </c>
      <c r="Z27" s="14">
        <v>288</v>
      </c>
      <c r="AA27" s="104">
        <f t="shared" si="8"/>
        <v>18</v>
      </c>
      <c r="AB27" s="68" t="str">
        <f t="shared" si="9"/>
        <v>-</v>
      </c>
      <c r="AC27" s="68" t="str">
        <f t="shared" si="10"/>
        <v>-</v>
      </c>
      <c r="AD27" s="68" t="str">
        <f t="shared" si="11"/>
        <v>-</v>
      </c>
      <c r="AE27" s="32">
        <v>23</v>
      </c>
      <c r="AF27" s="32">
        <f t="shared" si="12"/>
        <v>23</v>
      </c>
      <c r="AG27" s="32">
        <f t="shared" si="13"/>
        <v>23</v>
      </c>
      <c r="AH27" s="17">
        <v>23</v>
      </c>
      <c r="AK27" s="10">
        <f t="shared" si="38"/>
        <v>2</v>
      </c>
      <c r="AL27" s="10">
        <f t="shared" si="39"/>
        <v>2</v>
      </c>
      <c r="AM27" s="10">
        <f t="shared" si="40"/>
        <v>2</v>
      </c>
      <c r="AN27" s="10">
        <f t="shared" si="41"/>
        <v>3</v>
      </c>
      <c r="AO27" s="10">
        <f t="shared" si="42"/>
        <v>3</v>
      </c>
      <c r="AP27" s="10">
        <f t="shared" si="43"/>
        <v>3</v>
      </c>
      <c r="AQ27" s="10">
        <f t="shared" si="44"/>
        <v>2</v>
      </c>
      <c r="AR27" s="10">
        <f t="shared" si="45"/>
        <v>2</v>
      </c>
      <c r="AS27" s="10">
        <f t="shared" si="46"/>
        <v>2</v>
      </c>
      <c r="AT27" s="10">
        <f t="shared" si="47"/>
        <v>2</v>
      </c>
      <c r="AU27" s="10">
        <f t="shared" si="48"/>
        <v>3</v>
      </c>
      <c r="AV27" s="10">
        <f t="shared" si="49"/>
        <v>2</v>
      </c>
      <c r="AW27" s="10">
        <f t="shared" si="50"/>
        <v>2</v>
      </c>
      <c r="AX27" s="10">
        <f t="shared" si="51"/>
        <v>2</v>
      </c>
      <c r="AY27" s="10">
        <f t="shared" si="52"/>
        <v>1</v>
      </c>
      <c r="AZ27" s="10">
        <f t="shared" si="53"/>
        <v>2</v>
      </c>
      <c r="BA27" s="10">
        <f t="shared" si="54"/>
        <v>3</v>
      </c>
      <c r="BB27" s="10">
        <f t="shared" si="55"/>
        <v>3</v>
      </c>
      <c r="BC27" s="10"/>
      <c r="BE27" s="10">
        <f t="shared" si="14"/>
        <v>2</v>
      </c>
      <c r="BH27" s="10">
        <f t="shared" si="15"/>
        <v>335</v>
      </c>
      <c r="BI27" s="10">
        <f t="shared" si="16"/>
        <v>288</v>
      </c>
      <c r="BJ27" s="10">
        <f t="shared" si="17"/>
        <v>285</v>
      </c>
      <c r="BK27" s="10">
        <f t="shared" si="18"/>
        <v>261</v>
      </c>
      <c r="BL27" s="10">
        <f t="shared" si="19"/>
        <v>257</v>
      </c>
      <c r="BM27" s="10">
        <f t="shared" si="20"/>
        <v>230</v>
      </c>
      <c r="BN27" s="10">
        <f t="shared" si="21"/>
        <v>221</v>
      </c>
      <c r="BO27" s="10">
        <f t="shared" si="22"/>
        <v>196</v>
      </c>
      <c r="BP27" s="10">
        <f t="shared" si="23"/>
        <v>175</v>
      </c>
      <c r="BQ27" s="10">
        <f t="shared" si="24"/>
        <v>175</v>
      </c>
      <c r="BR27" s="10">
        <f t="shared" si="25"/>
        <v>168</v>
      </c>
      <c r="BS27" s="10">
        <f t="shared" si="26"/>
        <v>140</v>
      </c>
      <c r="BT27" s="10" t="str">
        <f t="shared" si="27"/>
        <v/>
      </c>
      <c r="BU27" s="10" t="str">
        <f t="shared" si="28"/>
        <v/>
      </c>
      <c r="BV27" s="10" t="str">
        <f t="shared" si="29"/>
        <v/>
      </c>
      <c r="BW27" s="10" t="str">
        <f t="shared" si="30"/>
        <v/>
      </c>
      <c r="BX27" s="10" t="str">
        <f t="shared" si="31"/>
        <v>-</v>
      </c>
      <c r="BY27" s="10" t="str">
        <f t="shared" si="32"/>
        <v>-</v>
      </c>
      <c r="BZ27" s="10" t="str">
        <f t="shared" si="33"/>
        <v>-</v>
      </c>
      <c r="CA27" s="31">
        <f t="shared" si="34"/>
        <v>4</v>
      </c>
      <c r="CC27">
        <f t="shared" si="35"/>
        <v>2731</v>
      </c>
      <c r="EN27" s="10">
        <v>23</v>
      </c>
      <c r="EP27" s="10">
        <f t="shared" si="36"/>
        <v>23</v>
      </c>
      <c r="EQ27" s="10" t="str">
        <f t="shared" si="37"/>
        <v>(23)</v>
      </c>
    </row>
    <row r="28" spans="1:147" ht="15.75">
      <c r="A28" s="7" t="str">
        <f t="shared" si="4"/>
        <v>24 (24)</v>
      </c>
      <c r="B28" s="8" t="s">
        <v>61</v>
      </c>
      <c r="C28" s="9" t="s">
        <v>38</v>
      </c>
      <c r="D28" s="20">
        <f t="shared" si="5"/>
        <v>2712</v>
      </c>
      <c r="E28" s="18"/>
      <c r="F28" s="14">
        <f t="shared" si="6"/>
        <v>7</v>
      </c>
      <c r="G28" s="19">
        <f t="shared" si="7"/>
        <v>193.71428571428572</v>
      </c>
      <c r="H28" s="18"/>
      <c r="I28" s="61"/>
      <c r="J28" s="61"/>
      <c r="K28" s="99"/>
      <c r="L28" s="61">
        <v>340</v>
      </c>
      <c r="M28" s="61"/>
      <c r="N28" s="61"/>
      <c r="O28" s="61"/>
      <c r="P28" s="96">
        <v>337</v>
      </c>
      <c r="Q28" s="61">
        <v>390</v>
      </c>
      <c r="R28" s="94">
        <v>381</v>
      </c>
      <c r="S28" s="61"/>
      <c r="T28" s="61">
        <v>403</v>
      </c>
      <c r="U28" s="61">
        <v>440</v>
      </c>
      <c r="V28" s="61"/>
      <c r="W28" s="61"/>
      <c r="X28" s="61">
        <v>421</v>
      </c>
      <c r="Y28" s="99"/>
      <c r="Z28" s="61"/>
      <c r="AA28" s="104">
        <f t="shared" si="8"/>
        <v>18</v>
      </c>
      <c r="AB28" s="68" t="str">
        <f t="shared" si="9"/>
        <v>-</v>
      </c>
      <c r="AC28" s="68" t="str">
        <f t="shared" si="10"/>
        <v>-</v>
      </c>
      <c r="AD28" s="68" t="str">
        <f t="shared" si="11"/>
        <v>-</v>
      </c>
      <c r="AE28" s="32">
        <v>24</v>
      </c>
      <c r="AF28" s="32">
        <f t="shared" si="12"/>
        <v>24</v>
      </c>
      <c r="AG28" s="32">
        <f t="shared" si="13"/>
        <v>24</v>
      </c>
      <c r="AH28" s="17">
        <v>24</v>
      </c>
      <c r="AK28" s="10">
        <f t="shared" si="38"/>
        <v>1</v>
      </c>
      <c r="AL28" s="10">
        <f t="shared" si="39"/>
        <v>1</v>
      </c>
      <c r="AM28" s="10">
        <f t="shared" si="40"/>
        <v>1</v>
      </c>
      <c r="AN28" s="10">
        <f t="shared" si="41"/>
        <v>2</v>
      </c>
      <c r="AO28" s="10">
        <f t="shared" si="42"/>
        <v>2</v>
      </c>
      <c r="AP28" s="10">
        <f t="shared" si="43"/>
        <v>1</v>
      </c>
      <c r="AQ28" s="10">
        <f t="shared" si="44"/>
        <v>1</v>
      </c>
      <c r="AR28" s="10">
        <f t="shared" si="45"/>
        <v>2</v>
      </c>
      <c r="AS28" s="10">
        <f t="shared" si="46"/>
        <v>3</v>
      </c>
      <c r="AT28" s="10">
        <f t="shared" si="47"/>
        <v>3</v>
      </c>
      <c r="AU28" s="10">
        <f t="shared" si="48"/>
        <v>2</v>
      </c>
      <c r="AV28" s="10">
        <f t="shared" si="49"/>
        <v>2</v>
      </c>
      <c r="AW28" s="10">
        <f t="shared" si="50"/>
        <v>3</v>
      </c>
      <c r="AX28" s="10">
        <f t="shared" si="51"/>
        <v>2</v>
      </c>
      <c r="AY28" s="10">
        <f t="shared" si="52"/>
        <v>1</v>
      </c>
      <c r="AZ28" s="10">
        <f t="shared" si="53"/>
        <v>2</v>
      </c>
      <c r="BA28" s="10">
        <f t="shared" si="54"/>
        <v>2</v>
      </c>
      <c r="BB28" s="10">
        <f t="shared" si="55"/>
        <v>1</v>
      </c>
      <c r="BC28" s="10"/>
      <c r="BE28" s="10">
        <f t="shared" si="14"/>
        <v>2</v>
      </c>
      <c r="BH28" s="10">
        <f t="shared" si="15"/>
        <v>440</v>
      </c>
      <c r="BI28" s="10">
        <f t="shared" si="16"/>
        <v>421</v>
      </c>
      <c r="BJ28" s="10">
        <f t="shared" si="17"/>
        <v>403</v>
      </c>
      <c r="BK28" s="10">
        <f t="shared" si="18"/>
        <v>390</v>
      </c>
      <c r="BL28" s="10">
        <f t="shared" si="19"/>
        <v>381</v>
      </c>
      <c r="BM28" s="10">
        <f t="shared" si="20"/>
        <v>340</v>
      </c>
      <c r="BN28" s="10">
        <f t="shared" si="21"/>
        <v>337</v>
      </c>
      <c r="BO28" s="10" t="str">
        <f t="shared" si="22"/>
        <v/>
      </c>
      <c r="BP28" s="10" t="str">
        <f t="shared" si="23"/>
        <v/>
      </c>
      <c r="BQ28" s="10" t="str">
        <f t="shared" si="24"/>
        <v/>
      </c>
      <c r="BR28" s="10" t="str">
        <f t="shared" si="25"/>
        <v/>
      </c>
      <c r="BS28" s="10" t="str">
        <f t="shared" si="26"/>
        <v/>
      </c>
      <c r="BT28" s="10" t="str">
        <f t="shared" si="27"/>
        <v/>
      </c>
      <c r="BU28" s="10" t="str">
        <f t="shared" si="28"/>
        <v/>
      </c>
      <c r="BV28" s="10" t="str">
        <f t="shared" si="29"/>
        <v/>
      </c>
      <c r="BW28" s="10" t="str">
        <f t="shared" si="30"/>
        <v/>
      </c>
      <c r="BX28" s="10" t="str">
        <f t="shared" si="31"/>
        <v>-</v>
      </c>
      <c r="BY28" s="10" t="str">
        <f t="shared" si="32"/>
        <v>-</v>
      </c>
      <c r="BZ28" s="10" t="str">
        <f t="shared" si="33"/>
        <v>-</v>
      </c>
      <c r="CA28" s="31">
        <f t="shared" si="34"/>
        <v>9</v>
      </c>
      <c r="CC28">
        <f t="shared" si="35"/>
        <v>2712</v>
      </c>
      <c r="EN28" s="10">
        <v>24</v>
      </c>
      <c r="EP28" s="10">
        <f t="shared" si="36"/>
        <v>24</v>
      </c>
      <c r="EQ28" s="10" t="str">
        <f t="shared" si="37"/>
        <v>(24)</v>
      </c>
    </row>
    <row r="29" spans="1:147" ht="15.75">
      <c r="A29" s="7" t="str">
        <f t="shared" si="4"/>
        <v>25 (25)</v>
      </c>
      <c r="B29" s="8" t="s">
        <v>50</v>
      </c>
      <c r="C29" s="9" t="s">
        <v>49</v>
      </c>
      <c r="D29" s="20">
        <f t="shared" si="5"/>
        <v>2690</v>
      </c>
      <c r="E29" s="18"/>
      <c r="F29" s="14">
        <f t="shared" si="6"/>
        <v>13</v>
      </c>
      <c r="G29" s="19">
        <f t="shared" si="7"/>
        <v>109.19230769230769</v>
      </c>
      <c r="H29" s="18"/>
      <c r="I29" s="61"/>
      <c r="J29" s="99">
        <v>243</v>
      </c>
      <c r="K29" s="99">
        <v>239</v>
      </c>
      <c r="L29" s="99">
        <v>241</v>
      </c>
      <c r="M29" s="99">
        <v>223</v>
      </c>
      <c r="N29" s="91">
        <v>149</v>
      </c>
      <c r="O29" s="99"/>
      <c r="P29" s="105">
        <v>190</v>
      </c>
      <c r="Q29" s="99">
        <v>199</v>
      </c>
      <c r="R29" s="106">
        <v>224</v>
      </c>
      <c r="S29" s="99">
        <v>150</v>
      </c>
      <c r="T29" s="99">
        <v>226</v>
      </c>
      <c r="U29" s="99">
        <v>276</v>
      </c>
      <c r="V29" s="61"/>
      <c r="W29" s="99"/>
      <c r="X29" s="99">
        <v>227</v>
      </c>
      <c r="Y29" s="99">
        <v>252</v>
      </c>
      <c r="Z29" s="99"/>
      <c r="AA29" s="117">
        <f t="shared" si="8"/>
        <v>18</v>
      </c>
      <c r="AB29" s="68">
        <f t="shared" si="9"/>
        <v>149</v>
      </c>
      <c r="AC29" s="68" t="str">
        <f t="shared" si="10"/>
        <v>-</v>
      </c>
      <c r="AD29" s="68" t="str">
        <f t="shared" si="11"/>
        <v>-</v>
      </c>
      <c r="AE29" s="32">
        <v>25</v>
      </c>
      <c r="AF29" s="32">
        <f t="shared" si="12"/>
        <v>25</v>
      </c>
      <c r="AG29" s="32">
        <f t="shared" si="13"/>
        <v>25</v>
      </c>
      <c r="AH29" s="17">
        <v>25</v>
      </c>
      <c r="AK29" s="10">
        <f t="shared" si="38"/>
        <v>1</v>
      </c>
      <c r="AL29" s="10">
        <f t="shared" si="39"/>
        <v>2</v>
      </c>
      <c r="AM29" s="10">
        <f t="shared" si="40"/>
        <v>3</v>
      </c>
      <c r="AN29" s="10">
        <f t="shared" si="41"/>
        <v>3</v>
      </c>
      <c r="AO29" s="10">
        <f t="shared" si="42"/>
        <v>3</v>
      </c>
      <c r="AP29" s="10">
        <f t="shared" si="43"/>
        <v>3</v>
      </c>
      <c r="AQ29" s="10">
        <f t="shared" si="44"/>
        <v>2</v>
      </c>
      <c r="AR29" s="10">
        <f t="shared" si="45"/>
        <v>2</v>
      </c>
      <c r="AS29" s="10">
        <f t="shared" si="46"/>
        <v>3</v>
      </c>
      <c r="AT29" s="10">
        <f t="shared" si="47"/>
        <v>3</v>
      </c>
      <c r="AU29" s="10">
        <f t="shared" si="48"/>
        <v>3</v>
      </c>
      <c r="AV29" s="10">
        <f t="shared" si="49"/>
        <v>3</v>
      </c>
      <c r="AW29" s="10">
        <f t="shared" si="50"/>
        <v>3</v>
      </c>
      <c r="AX29" s="10">
        <f t="shared" si="51"/>
        <v>2</v>
      </c>
      <c r="AY29" s="10">
        <f t="shared" si="52"/>
        <v>1</v>
      </c>
      <c r="AZ29" s="10">
        <f t="shared" si="53"/>
        <v>2</v>
      </c>
      <c r="BA29" s="10">
        <f t="shared" si="54"/>
        <v>3</v>
      </c>
      <c r="BB29" s="10">
        <f t="shared" si="55"/>
        <v>2</v>
      </c>
      <c r="BC29" s="10"/>
      <c r="BE29" s="10">
        <f t="shared" si="14"/>
        <v>2</v>
      </c>
      <c r="BH29" s="10">
        <f t="shared" si="15"/>
        <v>276</v>
      </c>
      <c r="BI29" s="10">
        <f t="shared" si="16"/>
        <v>252</v>
      </c>
      <c r="BJ29" s="10">
        <f t="shared" si="17"/>
        <v>243</v>
      </c>
      <c r="BK29" s="10">
        <f t="shared" si="18"/>
        <v>241</v>
      </c>
      <c r="BL29" s="10">
        <f t="shared" si="19"/>
        <v>239</v>
      </c>
      <c r="BM29" s="10">
        <f t="shared" si="20"/>
        <v>227</v>
      </c>
      <c r="BN29" s="10">
        <f t="shared" si="21"/>
        <v>226</v>
      </c>
      <c r="BO29" s="10">
        <f t="shared" si="22"/>
        <v>224</v>
      </c>
      <c r="BP29" s="10">
        <f t="shared" si="23"/>
        <v>223</v>
      </c>
      <c r="BQ29" s="10">
        <f t="shared" si="24"/>
        <v>199</v>
      </c>
      <c r="BR29" s="10">
        <f t="shared" si="25"/>
        <v>190</v>
      </c>
      <c r="BS29" s="10">
        <f t="shared" si="26"/>
        <v>150</v>
      </c>
      <c r="BT29" s="10">
        <f t="shared" si="27"/>
        <v>149</v>
      </c>
      <c r="BU29" s="10" t="str">
        <f t="shared" si="28"/>
        <v/>
      </c>
      <c r="BV29" s="10" t="str">
        <f t="shared" si="29"/>
        <v/>
      </c>
      <c r="BW29" s="10" t="str">
        <f t="shared" si="30"/>
        <v/>
      </c>
      <c r="BX29" s="10">
        <f t="shared" si="31"/>
        <v>149</v>
      </c>
      <c r="BY29" s="10" t="str">
        <f t="shared" si="32"/>
        <v>-</v>
      </c>
      <c r="BZ29" s="10" t="str">
        <f t="shared" si="33"/>
        <v>-</v>
      </c>
      <c r="CA29" s="31">
        <f t="shared" si="34"/>
        <v>3</v>
      </c>
      <c r="CC29">
        <f t="shared" si="35"/>
        <v>2839</v>
      </c>
      <c r="EN29" s="10">
        <v>25</v>
      </c>
      <c r="EP29" s="10">
        <f t="shared" si="36"/>
        <v>25</v>
      </c>
      <c r="EQ29" s="10" t="str">
        <f t="shared" si="37"/>
        <v>(25)</v>
      </c>
    </row>
    <row r="30" spans="1:147" ht="15.75">
      <c r="A30" s="7" t="str">
        <f t="shared" si="4"/>
        <v>26 (26)</v>
      </c>
      <c r="B30" s="8" t="s">
        <v>101</v>
      </c>
      <c r="C30" s="9" t="s">
        <v>128</v>
      </c>
      <c r="D30" s="20">
        <f t="shared" si="5"/>
        <v>2685</v>
      </c>
      <c r="E30" s="18"/>
      <c r="F30" s="14">
        <f t="shared" si="6"/>
        <v>14</v>
      </c>
      <c r="G30" s="19">
        <f t="shared" si="7"/>
        <v>104.60714285714286</v>
      </c>
      <c r="H30" s="18"/>
      <c r="I30" s="61">
        <v>225</v>
      </c>
      <c r="J30" s="61">
        <v>250</v>
      </c>
      <c r="K30" s="99">
        <v>220</v>
      </c>
      <c r="L30" s="99">
        <v>236</v>
      </c>
      <c r="M30" s="99">
        <v>306</v>
      </c>
      <c r="N30" s="61">
        <v>197</v>
      </c>
      <c r="O30" s="61">
        <v>153</v>
      </c>
      <c r="P30" s="96"/>
      <c r="Q30" s="61">
        <v>254</v>
      </c>
      <c r="R30" s="94">
        <v>176</v>
      </c>
      <c r="S30" s="99"/>
      <c r="T30" s="61">
        <v>242</v>
      </c>
      <c r="U30" s="91">
        <v>120</v>
      </c>
      <c r="V30" s="61"/>
      <c r="W30" s="61">
        <v>264</v>
      </c>
      <c r="X30" s="61"/>
      <c r="Y30" s="61">
        <v>162</v>
      </c>
      <c r="Z30" s="91">
        <v>124</v>
      </c>
      <c r="AA30" s="104">
        <f t="shared" si="8"/>
        <v>18</v>
      </c>
      <c r="AB30" s="68">
        <f t="shared" si="9"/>
        <v>124</v>
      </c>
      <c r="AC30" s="68">
        <f t="shared" si="10"/>
        <v>120</v>
      </c>
      <c r="AD30" s="68" t="str">
        <f t="shared" si="11"/>
        <v>-</v>
      </c>
      <c r="AE30" s="32">
        <v>26</v>
      </c>
      <c r="AF30" s="32">
        <f t="shared" si="12"/>
        <v>26</v>
      </c>
      <c r="AG30" s="32">
        <f t="shared" si="13"/>
        <v>26</v>
      </c>
      <c r="AH30" s="17">
        <v>26</v>
      </c>
      <c r="AK30" s="10">
        <f t="shared" si="38"/>
        <v>2</v>
      </c>
      <c r="AL30" s="10">
        <f t="shared" si="39"/>
        <v>3</v>
      </c>
      <c r="AM30" s="10">
        <f t="shared" si="40"/>
        <v>3</v>
      </c>
      <c r="AN30" s="10">
        <f t="shared" si="41"/>
        <v>3</v>
      </c>
      <c r="AO30" s="10">
        <f t="shared" si="42"/>
        <v>3</v>
      </c>
      <c r="AP30" s="10">
        <f t="shared" si="43"/>
        <v>3</v>
      </c>
      <c r="AQ30" s="10">
        <f t="shared" si="44"/>
        <v>3</v>
      </c>
      <c r="AR30" s="10">
        <f t="shared" si="45"/>
        <v>2</v>
      </c>
      <c r="AS30" s="10">
        <f t="shared" si="46"/>
        <v>2</v>
      </c>
      <c r="AT30" s="10">
        <f t="shared" si="47"/>
        <v>3</v>
      </c>
      <c r="AU30" s="10">
        <f t="shared" si="48"/>
        <v>2</v>
      </c>
      <c r="AV30" s="10">
        <f t="shared" si="49"/>
        <v>2</v>
      </c>
      <c r="AW30" s="10">
        <f t="shared" si="50"/>
        <v>3</v>
      </c>
      <c r="AX30" s="10">
        <f t="shared" si="51"/>
        <v>2</v>
      </c>
      <c r="AY30" s="10">
        <f t="shared" si="52"/>
        <v>2</v>
      </c>
      <c r="AZ30" s="10">
        <f t="shared" si="53"/>
        <v>2</v>
      </c>
      <c r="BA30" s="10">
        <f t="shared" si="54"/>
        <v>2</v>
      </c>
      <c r="BB30" s="10">
        <f t="shared" si="55"/>
        <v>3</v>
      </c>
      <c r="BC30" s="10"/>
      <c r="BE30" s="10">
        <f t="shared" si="14"/>
        <v>2</v>
      </c>
      <c r="BH30" s="10">
        <f t="shared" si="15"/>
        <v>306</v>
      </c>
      <c r="BI30" s="10">
        <f t="shared" si="16"/>
        <v>264</v>
      </c>
      <c r="BJ30" s="10">
        <f t="shared" si="17"/>
        <v>254</v>
      </c>
      <c r="BK30" s="10">
        <f t="shared" si="18"/>
        <v>250</v>
      </c>
      <c r="BL30" s="10">
        <f t="shared" si="19"/>
        <v>242</v>
      </c>
      <c r="BM30" s="10">
        <f t="shared" si="20"/>
        <v>236</v>
      </c>
      <c r="BN30" s="10">
        <f t="shared" si="21"/>
        <v>225</v>
      </c>
      <c r="BO30" s="10">
        <f t="shared" si="22"/>
        <v>220</v>
      </c>
      <c r="BP30" s="10">
        <f t="shared" si="23"/>
        <v>197</v>
      </c>
      <c r="BQ30" s="10">
        <f t="shared" si="24"/>
        <v>176</v>
      </c>
      <c r="BR30" s="10">
        <f t="shared" si="25"/>
        <v>162</v>
      </c>
      <c r="BS30" s="10">
        <f t="shared" si="26"/>
        <v>153</v>
      </c>
      <c r="BT30" s="10">
        <f t="shared" si="27"/>
        <v>124</v>
      </c>
      <c r="BU30" s="10">
        <f t="shared" si="28"/>
        <v>120</v>
      </c>
      <c r="BV30" s="10" t="str">
        <f t="shared" si="29"/>
        <v/>
      </c>
      <c r="BW30" s="10" t="str">
        <f t="shared" si="30"/>
        <v/>
      </c>
      <c r="BX30" s="10">
        <f t="shared" si="31"/>
        <v>124</v>
      </c>
      <c r="BY30" s="10">
        <f t="shared" si="32"/>
        <v>120</v>
      </c>
      <c r="BZ30" s="10" t="str">
        <f t="shared" si="33"/>
        <v>-</v>
      </c>
      <c r="CA30" s="31">
        <f t="shared" si="34"/>
        <v>2</v>
      </c>
      <c r="CC30">
        <f t="shared" si="35"/>
        <v>2929</v>
      </c>
      <c r="EN30" s="10">
        <v>26</v>
      </c>
      <c r="EP30" s="10">
        <f t="shared" si="36"/>
        <v>26</v>
      </c>
      <c r="EQ30" s="10" t="str">
        <f t="shared" si="37"/>
        <v>(26)</v>
      </c>
    </row>
    <row r="31" spans="1:147" ht="15.75">
      <c r="A31" s="7" t="str">
        <f t="shared" si="4"/>
        <v>27 (27)</v>
      </c>
      <c r="B31" s="8" t="s">
        <v>84</v>
      </c>
      <c r="C31" s="9" t="s">
        <v>31</v>
      </c>
      <c r="D31" s="20">
        <f t="shared" si="5"/>
        <v>2680</v>
      </c>
      <c r="E31" s="18"/>
      <c r="F31" s="14">
        <f t="shared" si="6"/>
        <v>15</v>
      </c>
      <c r="G31" s="19">
        <f t="shared" si="7"/>
        <v>104.76666666666667</v>
      </c>
      <c r="H31" s="18"/>
      <c r="I31" s="61">
        <v>248</v>
      </c>
      <c r="J31" s="99">
        <v>246</v>
      </c>
      <c r="K31" s="99">
        <v>176</v>
      </c>
      <c r="L31" s="91">
        <v>137</v>
      </c>
      <c r="M31" s="61">
        <v>225</v>
      </c>
      <c r="N31" s="91">
        <v>158</v>
      </c>
      <c r="O31" s="99">
        <v>252</v>
      </c>
      <c r="P31" s="96"/>
      <c r="Q31" s="61">
        <v>178</v>
      </c>
      <c r="R31" s="94">
        <v>177</v>
      </c>
      <c r="S31" s="61">
        <v>239</v>
      </c>
      <c r="T31" s="61">
        <v>253</v>
      </c>
      <c r="U31" s="61">
        <v>260</v>
      </c>
      <c r="V31" s="61"/>
      <c r="W31" s="61">
        <v>204</v>
      </c>
      <c r="X31" s="61"/>
      <c r="Y31" s="61">
        <v>222</v>
      </c>
      <c r="Z31" s="91">
        <v>168</v>
      </c>
      <c r="AA31" s="104">
        <f t="shared" si="8"/>
        <v>18</v>
      </c>
      <c r="AB31" s="68">
        <f t="shared" si="9"/>
        <v>168</v>
      </c>
      <c r="AC31" s="68">
        <f t="shared" si="10"/>
        <v>158</v>
      </c>
      <c r="AD31" s="68">
        <f t="shared" si="11"/>
        <v>137</v>
      </c>
      <c r="AE31" s="32">
        <v>27</v>
      </c>
      <c r="AF31" s="32">
        <f t="shared" si="12"/>
        <v>27</v>
      </c>
      <c r="AG31" s="32">
        <f t="shared" si="13"/>
        <v>27</v>
      </c>
      <c r="AH31" s="17">
        <v>27</v>
      </c>
      <c r="AK31" s="10">
        <f t="shared" si="38"/>
        <v>2</v>
      </c>
      <c r="AL31" s="10">
        <f t="shared" si="39"/>
        <v>3</v>
      </c>
      <c r="AM31" s="10">
        <f t="shared" si="40"/>
        <v>3</v>
      </c>
      <c r="AN31" s="10">
        <f t="shared" si="41"/>
        <v>3</v>
      </c>
      <c r="AO31" s="10">
        <f t="shared" si="42"/>
        <v>3</v>
      </c>
      <c r="AP31" s="10">
        <f t="shared" si="43"/>
        <v>3</v>
      </c>
      <c r="AQ31" s="10">
        <f t="shared" si="44"/>
        <v>3</v>
      </c>
      <c r="AR31" s="10">
        <f t="shared" si="45"/>
        <v>2</v>
      </c>
      <c r="AS31" s="10">
        <f t="shared" si="46"/>
        <v>2</v>
      </c>
      <c r="AT31" s="10">
        <f t="shared" si="47"/>
        <v>3</v>
      </c>
      <c r="AU31" s="10">
        <f t="shared" si="48"/>
        <v>3</v>
      </c>
      <c r="AV31" s="10">
        <f t="shared" si="49"/>
        <v>3</v>
      </c>
      <c r="AW31" s="10">
        <f t="shared" si="50"/>
        <v>3</v>
      </c>
      <c r="AX31" s="10">
        <f t="shared" si="51"/>
        <v>2</v>
      </c>
      <c r="AY31" s="10">
        <f t="shared" si="52"/>
        <v>2</v>
      </c>
      <c r="AZ31" s="10">
        <f t="shared" si="53"/>
        <v>2</v>
      </c>
      <c r="BA31" s="10">
        <f t="shared" si="54"/>
        <v>2</v>
      </c>
      <c r="BB31" s="10">
        <f t="shared" si="55"/>
        <v>3</v>
      </c>
      <c r="BC31" s="10"/>
      <c r="BE31" s="10">
        <f t="shared" si="14"/>
        <v>2</v>
      </c>
      <c r="BH31" s="10">
        <f t="shared" si="15"/>
        <v>260</v>
      </c>
      <c r="BI31" s="10">
        <f t="shared" si="16"/>
        <v>253</v>
      </c>
      <c r="BJ31" s="10">
        <f t="shared" si="17"/>
        <v>252</v>
      </c>
      <c r="BK31" s="10">
        <f t="shared" si="18"/>
        <v>248</v>
      </c>
      <c r="BL31" s="10">
        <f t="shared" si="19"/>
        <v>246</v>
      </c>
      <c r="BM31" s="10">
        <f t="shared" si="20"/>
        <v>239</v>
      </c>
      <c r="BN31" s="10">
        <f t="shared" si="21"/>
        <v>225</v>
      </c>
      <c r="BO31" s="10">
        <f t="shared" si="22"/>
        <v>222</v>
      </c>
      <c r="BP31" s="10">
        <f t="shared" si="23"/>
        <v>204</v>
      </c>
      <c r="BQ31" s="10">
        <f t="shared" si="24"/>
        <v>178</v>
      </c>
      <c r="BR31" s="10">
        <f t="shared" si="25"/>
        <v>177</v>
      </c>
      <c r="BS31" s="10">
        <f t="shared" si="26"/>
        <v>176</v>
      </c>
      <c r="BT31" s="10">
        <f t="shared" si="27"/>
        <v>168</v>
      </c>
      <c r="BU31" s="10">
        <f t="shared" si="28"/>
        <v>158</v>
      </c>
      <c r="BV31" s="10">
        <f t="shared" si="29"/>
        <v>137</v>
      </c>
      <c r="BW31" s="10" t="str">
        <f t="shared" si="30"/>
        <v/>
      </c>
      <c r="BX31" s="10">
        <f t="shared" si="31"/>
        <v>168</v>
      </c>
      <c r="BY31" s="10">
        <f t="shared" si="32"/>
        <v>158</v>
      </c>
      <c r="BZ31" s="10">
        <f t="shared" si="33"/>
        <v>137</v>
      </c>
      <c r="CA31" s="31">
        <f t="shared" si="34"/>
        <v>1</v>
      </c>
      <c r="CC31">
        <f t="shared" si="35"/>
        <v>3143</v>
      </c>
      <c r="EN31" s="10">
        <v>27</v>
      </c>
      <c r="EP31" s="10">
        <f t="shared" si="36"/>
        <v>27</v>
      </c>
      <c r="EQ31" s="10" t="str">
        <f t="shared" si="37"/>
        <v>(27)</v>
      </c>
    </row>
    <row r="32" spans="1:147" ht="15.75">
      <c r="A32" s="7" t="str">
        <f t="shared" si="4"/>
        <v>28 (28)</v>
      </c>
      <c r="B32" s="33" t="s">
        <v>51</v>
      </c>
      <c r="C32" s="34" t="s">
        <v>44</v>
      </c>
      <c r="D32" s="20">
        <f t="shared" si="5"/>
        <v>2638</v>
      </c>
      <c r="E32" s="18"/>
      <c r="F32" s="14">
        <f t="shared" si="6"/>
        <v>8</v>
      </c>
      <c r="G32" s="19">
        <f t="shared" si="7"/>
        <v>164.875</v>
      </c>
      <c r="H32" s="18"/>
      <c r="I32" s="61"/>
      <c r="J32" s="99"/>
      <c r="K32" s="99">
        <v>332</v>
      </c>
      <c r="L32" s="99">
        <v>329</v>
      </c>
      <c r="M32" s="99">
        <v>409</v>
      </c>
      <c r="N32" s="99">
        <v>310</v>
      </c>
      <c r="O32" s="99"/>
      <c r="P32" s="105"/>
      <c r="Q32" s="99"/>
      <c r="R32" s="106">
        <v>291</v>
      </c>
      <c r="S32" s="99"/>
      <c r="T32" s="99"/>
      <c r="U32" s="99"/>
      <c r="V32" s="61"/>
      <c r="W32" s="99">
        <v>355</v>
      </c>
      <c r="X32" s="99"/>
      <c r="Y32" s="99">
        <v>320</v>
      </c>
      <c r="Z32" s="99">
        <v>292</v>
      </c>
      <c r="AA32" s="117">
        <f t="shared" si="8"/>
        <v>18</v>
      </c>
      <c r="AB32" s="68" t="str">
        <f t="shared" si="9"/>
        <v>-</v>
      </c>
      <c r="AC32" s="68" t="str">
        <f t="shared" si="10"/>
        <v>-</v>
      </c>
      <c r="AD32" s="68" t="str">
        <f t="shared" si="11"/>
        <v>-</v>
      </c>
      <c r="AE32" s="32">
        <v>28</v>
      </c>
      <c r="AF32" s="32">
        <f t="shared" si="12"/>
        <v>28</v>
      </c>
      <c r="AG32" s="32">
        <f t="shared" si="13"/>
        <v>28</v>
      </c>
      <c r="AH32" s="17">
        <v>28</v>
      </c>
      <c r="AK32" s="10">
        <f t="shared" si="38"/>
        <v>1</v>
      </c>
      <c r="AL32" s="10">
        <f t="shared" si="39"/>
        <v>1</v>
      </c>
      <c r="AM32" s="10">
        <f t="shared" si="40"/>
        <v>2</v>
      </c>
      <c r="AN32" s="10">
        <f t="shared" si="41"/>
        <v>3</v>
      </c>
      <c r="AO32" s="10">
        <f t="shared" si="42"/>
        <v>3</v>
      </c>
      <c r="AP32" s="10">
        <f t="shared" si="43"/>
        <v>3</v>
      </c>
      <c r="AQ32" s="10">
        <f t="shared" si="44"/>
        <v>2</v>
      </c>
      <c r="AR32" s="10">
        <f t="shared" si="45"/>
        <v>1</v>
      </c>
      <c r="AS32" s="10">
        <f t="shared" si="46"/>
        <v>1</v>
      </c>
      <c r="AT32" s="10">
        <f t="shared" si="47"/>
        <v>2</v>
      </c>
      <c r="AU32" s="10">
        <f t="shared" si="48"/>
        <v>2</v>
      </c>
      <c r="AV32" s="10">
        <f t="shared" si="49"/>
        <v>1</v>
      </c>
      <c r="AW32" s="10">
        <f t="shared" si="50"/>
        <v>1</v>
      </c>
      <c r="AX32" s="10">
        <f t="shared" si="51"/>
        <v>1</v>
      </c>
      <c r="AY32" s="10">
        <f t="shared" si="52"/>
        <v>2</v>
      </c>
      <c r="AZ32" s="10">
        <f t="shared" si="53"/>
        <v>2</v>
      </c>
      <c r="BA32" s="10">
        <f t="shared" si="54"/>
        <v>2</v>
      </c>
      <c r="BB32" s="10">
        <f t="shared" si="55"/>
        <v>3</v>
      </c>
      <c r="BC32" s="10"/>
      <c r="BE32" s="10">
        <f t="shared" si="14"/>
        <v>2</v>
      </c>
      <c r="BH32" s="10">
        <f t="shared" si="15"/>
        <v>409</v>
      </c>
      <c r="BI32" s="10">
        <f t="shared" si="16"/>
        <v>355</v>
      </c>
      <c r="BJ32" s="10">
        <f t="shared" si="17"/>
        <v>332</v>
      </c>
      <c r="BK32" s="10">
        <f t="shared" si="18"/>
        <v>329</v>
      </c>
      <c r="BL32" s="10">
        <f t="shared" si="19"/>
        <v>320</v>
      </c>
      <c r="BM32" s="10">
        <f t="shared" si="20"/>
        <v>310</v>
      </c>
      <c r="BN32" s="10">
        <f t="shared" si="21"/>
        <v>292</v>
      </c>
      <c r="BO32" s="10">
        <f t="shared" si="22"/>
        <v>291</v>
      </c>
      <c r="BP32" s="10" t="str">
        <f t="shared" si="23"/>
        <v/>
      </c>
      <c r="BQ32" s="10" t="str">
        <f t="shared" si="24"/>
        <v/>
      </c>
      <c r="BR32" s="10" t="str">
        <f t="shared" si="25"/>
        <v/>
      </c>
      <c r="BS32" s="10" t="str">
        <f t="shared" si="26"/>
        <v/>
      </c>
      <c r="BT32" s="10" t="str">
        <f t="shared" si="27"/>
        <v/>
      </c>
      <c r="BU32" s="10" t="str">
        <f t="shared" si="28"/>
        <v/>
      </c>
      <c r="BV32" s="10" t="str">
        <f t="shared" si="29"/>
        <v/>
      </c>
      <c r="BW32" s="10" t="str">
        <f t="shared" si="30"/>
        <v/>
      </c>
      <c r="BX32" s="10" t="str">
        <f t="shared" si="31"/>
        <v>-</v>
      </c>
      <c r="BY32" s="10" t="str">
        <f t="shared" si="32"/>
        <v>-</v>
      </c>
      <c r="BZ32" s="10" t="str">
        <f t="shared" si="33"/>
        <v>-</v>
      </c>
      <c r="CA32" s="31">
        <f t="shared" si="34"/>
        <v>8</v>
      </c>
      <c r="CC32">
        <f t="shared" si="35"/>
        <v>2638</v>
      </c>
      <c r="EN32" s="10">
        <v>28</v>
      </c>
      <c r="EP32" s="10">
        <f t="shared" si="36"/>
        <v>28</v>
      </c>
      <c r="EQ32" s="10" t="str">
        <f t="shared" si="37"/>
        <v>(28)</v>
      </c>
    </row>
    <row r="33" spans="1:147" ht="15.75">
      <c r="A33" s="7" t="str">
        <f t="shared" si="4"/>
        <v>29 (29)</v>
      </c>
      <c r="B33" s="8" t="s">
        <v>98</v>
      </c>
      <c r="C33" s="9" t="s">
        <v>49</v>
      </c>
      <c r="D33" s="20">
        <f t="shared" si="5"/>
        <v>2629</v>
      </c>
      <c r="E33" s="18"/>
      <c r="F33" s="14">
        <f t="shared" si="6"/>
        <v>12</v>
      </c>
      <c r="G33" s="19">
        <f t="shared" si="7"/>
        <v>109.54166666666667</v>
      </c>
      <c r="H33" s="18"/>
      <c r="I33" s="61"/>
      <c r="J33" s="61"/>
      <c r="K33" s="61">
        <v>212</v>
      </c>
      <c r="L33" s="99">
        <v>163</v>
      </c>
      <c r="M33" s="61">
        <v>199</v>
      </c>
      <c r="N33" s="61"/>
      <c r="O33" s="61"/>
      <c r="P33" s="96">
        <v>367</v>
      </c>
      <c r="Q33" s="61">
        <v>204</v>
      </c>
      <c r="R33" s="94">
        <v>246</v>
      </c>
      <c r="S33" s="61">
        <v>189</v>
      </c>
      <c r="T33" s="61">
        <v>235</v>
      </c>
      <c r="U33" s="61">
        <v>217</v>
      </c>
      <c r="V33" s="61"/>
      <c r="W33" s="61"/>
      <c r="X33" s="61">
        <v>198</v>
      </c>
      <c r="Y33" s="61">
        <v>180</v>
      </c>
      <c r="Z33" s="61">
        <v>219</v>
      </c>
      <c r="AA33" s="104">
        <f t="shared" si="8"/>
        <v>18</v>
      </c>
      <c r="AB33" s="68" t="str">
        <f t="shared" si="9"/>
        <v>-</v>
      </c>
      <c r="AC33" s="68" t="str">
        <f t="shared" si="10"/>
        <v>-</v>
      </c>
      <c r="AD33" s="68" t="str">
        <f t="shared" si="11"/>
        <v>-</v>
      </c>
      <c r="AE33" s="32">
        <v>29</v>
      </c>
      <c r="AF33" s="32">
        <f t="shared" si="12"/>
        <v>29</v>
      </c>
      <c r="AG33" s="32">
        <f t="shared" si="13"/>
        <v>29</v>
      </c>
      <c r="AH33" s="17">
        <v>29</v>
      </c>
      <c r="AK33" s="10">
        <f t="shared" si="38"/>
        <v>1</v>
      </c>
      <c r="AL33" s="10">
        <f t="shared" si="39"/>
        <v>1</v>
      </c>
      <c r="AM33" s="10">
        <f t="shared" si="40"/>
        <v>2</v>
      </c>
      <c r="AN33" s="10">
        <f t="shared" si="41"/>
        <v>3</v>
      </c>
      <c r="AO33" s="10">
        <f t="shared" si="42"/>
        <v>3</v>
      </c>
      <c r="AP33" s="10">
        <f t="shared" si="43"/>
        <v>2</v>
      </c>
      <c r="AQ33" s="10">
        <f t="shared" si="44"/>
        <v>1</v>
      </c>
      <c r="AR33" s="10">
        <f t="shared" si="45"/>
        <v>2</v>
      </c>
      <c r="AS33" s="10">
        <f t="shared" si="46"/>
        <v>3</v>
      </c>
      <c r="AT33" s="10">
        <f t="shared" si="47"/>
        <v>3</v>
      </c>
      <c r="AU33" s="10">
        <f t="shared" si="48"/>
        <v>3</v>
      </c>
      <c r="AV33" s="10">
        <f t="shared" si="49"/>
        <v>3</v>
      </c>
      <c r="AW33" s="10">
        <f t="shared" si="50"/>
        <v>3</v>
      </c>
      <c r="AX33" s="10">
        <f t="shared" si="51"/>
        <v>2</v>
      </c>
      <c r="AY33" s="10">
        <f t="shared" si="52"/>
        <v>1</v>
      </c>
      <c r="AZ33" s="10">
        <f t="shared" si="53"/>
        <v>2</v>
      </c>
      <c r="BA33" s="10">
        <f t="shared" si="54"/>
        <v>3</v>
      </c>
      <c r="BB33" s="10">
        <f t="shared" si="55"/>
        <v>3</v>
      </c>
      <c r="BC33" s="10"/>
      <c r="BE33" s="10">
        <f t="shared" si="14"/>
        <v>2</v>
      </c>
      <c r="BH33" s="10">
        <f t="shared" si="15"/>
        <v>367</v>
      </c>
      <c r="BI33" s="10">
        <f t="shared" si="16"/>
        <v>246</v>
      </c>
      <c r="BJ33" s="10">
        <f t="shared" si="17"/>
        <v>235</v>
      </c>
      <c r="BK33" s="10">
        <f t="shared" si="18"/>
        <v>219</v>
      </c>
      <c r="BL33" s="10">
        <f t="shared" si="19"/>
        <v>217</v>
      </c>
      <c r="BM33" s="10">
        <f t="shared" si="20"/>
        <v>212</v>
      </c>
      <c r="BN33" s="10">
        <f t="shared" si="21"/>
        <v>204</v>
      </c>
      <c r="BO33" s="10">
        <f t="shared" si="22"/>
        <v>199</v>
      </c>
      <c r="BP33" s="10">
        <f t="shared" si="23"/>
        <v>198</v>
      </c>
      <c r="BQ33" s="10">
        <f t="shared" si="24"/>
        <v>189</v>
      </c>
      <c r="BR33" s="10">
        <f t="shared" si="25"/>
        <v>180</v>
      </c>
      <c r="BS33" s="10">
        <f t="shared" si="26"/>
        <v>163</v>
      </c>
      <c r="BT33" s="10" t="str">
        <f t="shared" si="27"/>
        <v/>
      </c>
      <c r="BU33" s="10" t="str">
        <f t="shared" si="28"/>
        <v/>
      </c>
      <c r="BV33" s="10" t="str">
        <f t="shared" si="29"/>
        <v/>
      </c>
      <c r="BW33" s="10" t="str">
        <f t="shared" si="30"/>
        <v/>
      </c>
      <c r="BX33" s="10" t="str">
        <f t="shared" si="31"/>
        <v>-</v>
      </c>
      <c r="BY33" s="10" t="str">
        <f t="shared" si="32"/>
        <v>-</v>
      </c>
      <c r="BZ33" s="10" t="str">
        <f t="shared" si="33"/>
        <v>-</v>
      </c>
      <c r="CA33" s="31">
        <f t="shared" si="34"/>
        <v>4</v>
      </c>
      <c r="CC33">
        <f t="shared" si="35"/>
        <v>2629</v>
      </c>
      <c r="EN33" s="10">
        <v>29</v>
      </c>
      <c r="EP33" s="10">
        <f t="shared" si="36"/>
        <v>29</v>
      </c>
      <c r="EQ33" s="10" t="str">
        <f t="shared" si="37"/>
        <v>(29)</v>
      </c>
    </row>
    <row r="34" spans="1:147" ht="15.75">
      <c r="A34" s="7" t="str">
        <f t="shared" si="4"/>
        <v>30 (30)</v>
      </c>
      <c r="B34" s="8" t="s">
        <v>37</v>
      </c>
      <c r="C34" s="9" t="s">
        <v>38</v>
      </c>
      <c r="D34" s="20">
        <f t="shared" si="5"/>
        <v>2622</v>
      </c>
      <c r="E34" s="18"/>
      <c r="F34" s="14">
        <f t="shared" si="6"/>
        <v>11</v>
      </c>
      <c r="G34" s="19">
        <f t="shared" si="7"/>
        <v>119.18181818181819</v>
      </c>
      <c r="H34" s="18"/>
      <c r="I34" s="61">
        <v>273</v>
      </c>
      <c r="J34" s="61"/>
      <c r="K34" s="61">
        <v>196</v>
      </c>
      <c r="L34" s="61">
        <v>217</v>
      </c>
      <c r="M34" s="61">
        <v>270</v>
      </c>
      <c r="N34" s="61">
        <v>189</v>
      </c>
      <c r="O34" s="61"/>
      <c r="P34" s="96">
        <v>209</v>
      </c>
      <c r="Q34" s="61">
        <v>247</v>
      </c>
      <c r="R34" s="94"/>
      <c r="S34" s="61">
        <v>248</v>
      </c>
      <c r="T34" s="61"/>
      <c r="U34" s="61">
        <v>253</v>
      </c>
      <c r="V34" s="61"/>
      <c r="W34" s="61"/>
      <c r="X34" s="61">
        <v>303</v>
      </c>
      <c r="Y34" s="61">
        <v>217</v>
      </c>
      <c r="Z34" s="61"/>
      <c r="AA34" s="104">
        <f t="shared" si="8"/>
        <v>18</v>
      </c>
      <c r="AB34" s="68" t="str">
        <f t="shared" si="9"/>
        <v>-</v>
      </c>
      <c r="AC34" s="68" t="str">
        <f t="shared" si="10"/>
        <v>-</v>
      </c>
      <c r="AD34" s="68" t="str">
        <f t="shared" si="11"/>
        <v>-</v>
      </c>
      <c r="AE34" s="32">
        <v>30</v>
      </c>
      <c r="AF34" s="32">
        <f t="shared" si="12"/>
        <v>30</v>
      </c>
      <c r="AG34" s="32">
        <f t="shared" si="13"/>
        <v>30</v>
      </c>
      <c r="AH34" s="17">
        <v>30</v>
      </c>
      <c r="AK34" s="10">
        <f t="shared" si="38"/>
        <v>2</v>
      </c>
      <c r="AL34" s="10">
        <f t="shared" si="39"/>
        <v>2</v>
      </c>
      <c r="AM34" s="10">
        <f t="shared" si="40"/>
        <v>2</v>
      </c>
      <c r="AN34" s="10">
        <f t="shared" si="41"/>
        <v>3</v>
      </c>
      <c r="AO34" s="10">
        <f t="shared" si="42"/>
        <v>3</v>
      </c>
      <c r="AP34" s="10">
        <f t="shared" si="43"/>
        <v>3</v>
      </c>
      <c r="AQ34" s="10">
        <f t="shared" si="44"/>
        <v>2</v>
      </c>
      <c r="AR34" s="10">
        <f t="shared" si="45"/>
        <v>2</v>
      </c>
      <c r="AS34" s="10">
        <f t="shared" si="46"/>
        <v>3</v>
      </c>
      <c r="AT34" s="10">
        <f t="shared" si="47"/>
        <v>2</v>
      </c>
      <c r="AU34" s="10">
        <f t="shared" si="48"/>
        <v>2</v>
      </c>
      <c r="AV34" s="10">
        <f t="shared" si="49"/>
        <v>2</v>
      </c>
      <c r="AW34" s="10">
        <f t="shared" si="50"/>
        <v>2</v>
      </c>
      <c r="AX34" s="10">
        <f t="shared" si="51"/>
        <v>2</v>
      </c>
      <c r="AY34" s="10">
        <f t="shared" si="52"/>
        <v>1</v>
      </c>
      <c r="AZ34" s="10">
        <f t="shared" si="53"/>
        <v>2</v>
      </c>
      <c r="BA34" s="10">
        <f t="shared" si="54"/>
        <v>3</v>
      </c>
      <c r="BB34" s="10">
        <f t="shared" si="55"/>
        <v>2</v>
      </c>
      <c r="BC34" s="10"/>
      <c r="BE34" s="10">
        <f t="shared" si="14"/>
        <v>2</v>
      </c>
      <c r="BH34" s="10">
        <f t="shared" si="15"/>
        <v>303</v>
      </c>
      <c r="BI34" s="10">
        <f t="shared" si="16"/>
        <v>273</v>
      </c>
      <c r="BJ34" s="10">
        <f t="shared" si="17"/>
        <v>270</v>
      </c>
      <c r="BK34" s="10">
        <f t="shared" si="18"/>
        <v>253</v>
      </c>
      <c r="BL34" s="10">
        <f t="shared" si="19"/>
        <v>248</v>
      </c>
      <c r="BM34" s="10">
        <f t="shared" si="20"/>
        <v>247</v>
      </c>
      <c r="BN34" s="10">
        <f t="shared" si="21"/>
        <v>217</v>
      </c>
      <c r="BO34" s="10">
        <f t="shared" si="22"/>
        <v>217</v>
      </c>
      <c r="BP34" s="10">
        <f t="shared" si="23"/>
        <v>209</v>
      </c>
      <c r="BQ34" s="10">
        <f t="shared" si="24"/>
        <v>196</v>
      </c>
      <c r="BR34" s="10">
        <f t="shared" si="25"/>
        <v>189</v>
      </c>
      <c r="BS34" s="10" t="str">
        <f t="shared" si="26"/>
        <v/>
      </c>
      <c r="BT34" s="10" t="str">
        <f t="shared" si="27"/>
        <v/>
      </c>
      <c r="BU34" s="10" t="str">
        <f t="shared" si="28"/>
        <v/>
      </c>
      <c r="BV34" s="10" t="str">
        <f t="shared" si="29"/>
        <v/>
      </c>
      <c r="BW34" s="10" t="str">
        <f t="shared" si="30"/>
        <v/>
      </c>
      <c r="BX34" s="10" t="str">
        <f t="shared" si="31"/>
        <v>-</v>
      </c>
      <c r="BY34" s="10" t="str">
        <f t="shared" si="32"/>
        <v>-</v>
      </c>
      <c r="BZ34" s="10" t="str">
        <f t="shared" si="33"/>
        <v>-</v>
      </c>
      <c r="CA34" s="31">
        <f t="shared" si="34"/>
        <v>5</v>
      </c>
      <c r="CC34">
        <f t="shared" si="35"/>
        <v>2622</v>
      </c>
      <c r="EN34" s="10">
        <v>30</v>
      </c>
      <c r="EP34" s="10">
        <f t="shared" si="36"/>
        <v>30</v>
      </c>
      <c r="EQ34" s="10" t="str">
        <f t="shared" si="37"/>
        <v>(30)</v>
      </c>
    </row>
    <row r="35" spans="1:147" ht="15.75">
      <c r="A35" s="7" t="str">
        <f t="shared" si="4"/>
        <v>31 (31)</v>
      </c>
      <c r="B35" s="8" t="s">
        <v>55</v>
      </c>
      <c r="C35" s="9" t="s">
        <v>85</v>
      </c>
      <c r="D35" s="20">
        <f t="shared" si="5"/>
        <v>2601</v>
      </c>
      <c r="E35" s="18"/>
      <c r="F35" s="14">
        <f t="shared" si="6"/>
        <v>12</v>
      </c>
      <c r="G35" s="19">
        <f t="shared" si="7"/>
        <v>108.375</v>
      </c>
      <c r="H35" s="18"/>
      <c r="I35" s="61">
        <v>220</v>
      </c>
      <c r="J35" s="99">
        <v>167</v>
      </c>
      <c r="K35" s="99">
        <v>147</v>
      </c>
      <c r="L35" s="99">
        <v>191</v>
      </c>
      <c r="M35" s="61">
        <v>112</v>
      </c>
      <c r="N35" s="99">
        <v>251</v>
      </c>
      <c r="O35" s="99">
        <v>240</v>
      </c>
      <c r="P35" s="105"/>
      <c r="Q35" s="99"/>
      <c r="R35" s="106">
        <v>302</v>
      </c>
      <c r="S35" s="99">
        <v>310</v>
      </c>
      <c r="T35" s="99">
        <v>235</v>
      </c>
      <c r="U35" s="99">
        <v>269</v>
      </c>
      <c r="V35" s="61"/>
      <c r="W35" s="99">
        <v>157</v>
      </c>
      <c r="X35" s="99"/>
      <c r="Y35" s="99"/>
      <c r="Z35" s="99"/>
      <c r="AA35" s="117">
        <f t="shared" si="8"/>
        <v>18</v>
      </c>
      <c r="AB35" s="68" t="str">
        <f t="shared" si="9"/>
        <v>-</v>
      </c>
      <c r="AC35" s="68" t="str">
        <f t="shared" si="10"/>
        <v>-</v>
      </c>
      <c r="AD35" s="68" t="str">
        <f t="shared" si="11"/>
        <v>-</v>
      </c>
      <c r="AE35" s="32">
        <v>31</v>
      </c>
      <c r="AF35" s="32">
        <f t="shared" si="12"/>
        <v>31</v>
      </c>
      <c r="AG35" s="32">
        <f t="shared" si="13"/>
        <v>31</v>
      </c>
      <c r="AH35" s="17">
        <v>31</v>
      </c>
      <c r="AK35" s="10">
        <f t="shared" si="38"/>
        <v>2</v>
      </c>
      <c r="AL35" s="10">
        <f t="shared" si="39"/>
        <v>3</v>
      </c>
      <c r="AM35" s="10">
        <f t="shared" si="40"/>
        <v>3</v>
      </c>
      <c r="AN35" s="10">
        <f t="shared" si="41"/>
        <v>3</v>
      </c>
      <c r="AO35" s="10">
        <f t="shared" si="42"/>
        <v>3</v>
      </c>
      <c r="AP35" s="10">
        <f t="shared" si="43"/>
        <v>3</v>
      </c>
      <c r="AQ35" s="10">
        <f t="shared" si="44"/>
        <v>3</v>
      </c>
      <c r="AR35" s="10">
        <f t="shared" si="45"/>
        <v>2</v>
      </c>
      <c r="AS35" s="10">
        <f t="shared" si="46"/>
        <v>1</v>
      </c>
      <c r="AT35" s="10">
        <f t="shared" si="47"/>
        <v>2</v>
      </c>
      <c r="AU35" s="10">
        <f t="shared" si="48"/>
        <v>3</v>
      </c>
      <c r="AV35" s="10">
        <f t="shared" si="49"/>
        <v>3</v>
      </c>
      <c r="AW35" s="10">
        <f t="shared" si="50"/>
        <v>3</v>
      </c>
      <c r="AX35" s="10">
        <f t="shared" si="51"/>
        <v>2</v>
      </c>
      <c r="AY35" s="10">
        <f t="shared" si="52"/>
        <v>2</v>
      </c>
      <c r="AZ35" s="10">
        <f t="shared" si="53"/>
        <v>2</v>
      </c>
      <c r="BA35" s="10">
        <f t="shared" si="54"/>
        <v>1</v>
      </c>
      <c r="BB35" s="10">
        <f t="shared" si="55"/>
        <v>1</v>
      </c>
      <c r="BC35" s="10"/>
      <c r="BE35" s="10">
        <f t="shared" si="14"/>
        <v>2</v>
      </c>
      <c r="BH35" s="10">
        <f t="shared" si="15"/>
        <v>310</v>
      </c>
      <c r="BI35" s="10">
        <f t="shared" si="16"/>
        <v>302</v>
      </c>
      <c r="BJ35" s="10">
        <f t="shared" si="17"/>
        <v>269</v>
      </c>
      <c r="BK35" s="10">
        <f t="shared" si="18"/>
        <v>251</v>
      </c>
      <c r="BL35" s="10">
        <f t="shared" si="19"/>
        <v>240</v>
      </c>
      <c r="BM35" s="10">
        <f t="shared" si="20"/>
        <v>235</v>
      </c>
      <c r="BN35" s="10">
        <f t="shared" si="21"/>
        <v>220</v>
      </c>
      <c r="BO35" s="10">
        <f t="shared" si="22"/>
        <v>191</v>
      </c>
      <c r="BP35" s="10">
        <f t="shared" si="23"/>
        <v>167</v>
      </c>
      <c r="BQ35" s="10">
        <f t="shared" si="24"/>
        <v>157</v>
      </c>
      <c r="BR35" s="10">
        <f t="shared" si="25"/>
        <v>147</v>
      </c>
      <c r="BS35" s="10">
        <f t="shared" si="26"/>
        <v>112</v>
      </c>
      <c r="BT35" s="10" t="str">
        <f t="shared" si="27"/>
        <v/>
      </c>
      <c r="BU35" s="10" t="str">
        <f t="shared" si="28"/>
        <v/>
      </c>
      <c r="BV35" s="10" t="str">
        <f t="shared" si="29"/>
        <v/>
      </c>
      <c r="BW35" s="10" t="str">
        <f t="shared" si="30"/>
        <v/>
      </c>
      <c r="BX35" s="10" t="str">
        <f t="shared" si="31"/>
        <v>-</v>
      </c>
      <c r="BY35" s="10" t="str">
        <f t="shared" si="32"/>
        <v>-</v>
      </c>
      <c r="BZ35" s="10" t="str">
        <f t="shared" si="33"/>
        <v>-</v>
      </c>
      <c r="CA35" s="31">
        <f t="shared" si="34"/>
        <v>4</v>
      </c>
      <c r="CC35">
        <f t="shared" si="35"/>
        <v>2601</v>
      </c>
      <c r="EN35" s="10">
        <v>31</v>
      </c>
      <c r="EP35" s="10">
        <f t="shared" si="36"/>
        <v>31</v>
      </c>
      <c r="EQ35" s="10" t="str">
        <f t="shared" si="37"/>
        <v>(31)</v>
      </c>
    </row>
    <row r="36" spans="1:147" ht="15.75">
      <c r="A36" s="7" t="str">
        <f t="shared" si="4"/>
        <v>32 (32)</v>
      </c>
      <c r="B36" s="8" t="s">
        <v>68</v>
      </c>
      <c r="C36" s="9" t="s">
        <v>78</v>
      </c>
      <c r="D36" s="20">
        <f t="shared" si="5"/>
        <v>2591</v>
      </c>
      <c r="E36" s="18"/>
      <c r="F36" s="14">
        <f t="shared" si="6"/>
        <v>13</v>
      </c>
      <c r="G36" s="19">
        <f t="shared" si="7"/>
        <v>104.61538461538461</v>
      </c>
      <c r="H36" s="18"/>
      <c r="I36" s="61"/>
      <c r="J36" s="99">
        <v>298</v>
      </c>
      <c r="K36" s="99">
        <v>254</v>
      </c>
      <c r="L36" s="99">
        <v>182</v>
      </c>
      <c r="M36" s="99">
        <v>211</v>
      </c>
      <c r="N36" s="99">
        <v>243</v>
      </c>
      <c r="O36" s="99"/>
      <c r="P36" s="105">
        <v>255</v>
      </c>
      <c r="Q36" s="99">
        <v>179</v>
      </c>
      <c r="R36" s="106">
        <v>174</v>
      </c>
      <c r="S36" s="99"/>
      <c r="T36" s="99">
        <v>230</v>
      </c>
      <c r="U36" s="61">
        <v>174</v>
      </c>
      <c r="V36" s="61"/>
      <c r="W36" s="99"/>
      <c r="X36" s="99">
        <v>155</v>
      </c>
      <c r="Y36" s="99">
        <v>236</v>
      </c>
      <c r="Z36" s="91">
        <v>129</v>
      </c>
      <c r="AA36" s="117">
        <f t="shared" si="8"/>
        <v>18</v>
      </c>
      <c r="AB36" s="68">
        <f t="shared" si="9"/>
        <v>129</v>
      </c>
      <c r="AC36" s="68" t="str">
        <f t="shared" si="10"/>
        <v>-</v>
      </c>
      <c r="AD36" s="68" t="str">
        <f t="shared" si="11"/>
        <v>-</v>
      </c>
      <c r="AE36" s="32">
        <v>32</v>
      </c>
      <c r="AF36" s="32">
        <f t="shared" si="12"/>
        <v>32</v>
      </c>
      <c r="AG36" s="32">
        <f t="shared" si="13"/>
        <v>32</v>
      </c>
      <c r="AH36" s="17">
        <v>32</v>
      </c>
      <c r="AK36" s="10">
        <f t="shared" si="38"/>
        <v>1</v>
      </c>
      <c r="AL36" s="10">
        <f t="shared" si="39"/>
        <v>2</v>
      </c>
      <c r="AM36" s="10">
        <f t="shared" si="40"/>
        <v>3</v>
      </c>
      <c r="AN36" s="10">
        <f t="shared" si="41"/>
        <v>3</v>
      </c>
      <c r="AO36" s="10">
        <f t="shared" si="42"/>
        <v>3</v>
      </c>
      <c r="AP36" s="10">
        <f t="shared" si="43"/>
        <v>3</v>
      </c>
      <c r="AQ36" s="10">
        <f t="shared" si="44"/>
        <v>2</v>
      </c>
      <c r="AR36" s="10">
        <f t="shared" si="45"/>
        <v>2</v>
      </c>
      <c r="AS36" s="10">
        <f t="shared" si="46"/>
        <v>3</v>
      </c>
      <c r="AT36" s="10">
        <f t="shared" si="47"/>
        <v>3</v>
      </c>
      <c r="AU36" s="10">
        <f t="shared" si="48"/>
        <v>2</v>
      </c>
      <c r="AV36" s="10">
        <f t="shared" si="49"/>
        <v>2</v>
      </c>
      <c r="AW36" s="10">
        <f t="shared" si="50"/>
        <v>3</v>
      </c>
      <c r="AX36" s="10">
        <f t="shared" si="51"/>
        <v>2</v>
      </c>
      <c r="AY36" s="10">
        <f t="shared" si="52"/>
        <v>1</v>
      </c>
      <c r="AZ36" s="10">
        <f t="shared" si="53"/>
        <v>2</v>
      </c>
      <c r="BA36" s="10">
        <f t="shared" si="54"/>
        <v>3</v>
      </c>
      <c r="BB36" s="10">
        <f t="shared" si="55"/>
        <v>3</v>
      </c>
      <c r="BC36" s="10"/>
      <c r="BE36" s="10">
        <f t="shared" si="14"/>
        <v>2</v>
      </c>
      <c r="BH36" s="10">
        <f t="shared" si="15"/>
        <v>298</v>
      </c>
      <c r="BI36" s="10">
        <f t="shared" si="16"/>
        <v>255</v>
      </c>
      <c r="BJ36" s="10">
        <f t="shared" si="17"/>
        <v>254</v>
      </c>
      <c r="BK36" s="10">
        <f t="shared" si="18"/>
        <v>243</v>
      </c>
      <c r="BL36" s="10">
        <f t="shared" si="19"/>
        <v>236</v>
      </c>
      <c r="BM36" s="10">
        <f t="shared" si="20"/>
        <v>230</v>
      </c>
      <c r="BN36" s="10">
        <f t="shared" si="21"/>
        <v>211</v>
      </c>
      <c r="BO36" s="10">
        <f t="shared" si="22"/>
        <v>182</v>
      </c>
      <c r="BP36" s="10">
        <f t="shared" si="23"/>
        <v>179</v>
      </c>
      <c r="BQ36" s="10">
        <f t="shared" si="24"/>
        <v>174</v>
      </c>
      <c r="BR36" s="10">
        <f t="shared" si="25"/>
        <v>174</v>
      </c>
      <c r="BS36" s="10">
        <f t="shared" si="26"/>
        <v>155</v>
      </c>
      <c r="BT36" s="10">
        <f t="shared" si="27"/>
        <v>129</v>
      </c>
      <c r="BU36" s="10" t="str">
        <f t="shared" si="28"/>
        <v/>
      </c>
      <c r="BV36" s="10" t="str">
        <f t="shared" si="29"/>
        <v/>
      </c>
      <c r="BW36" s="10" t="str">
        <f t="shared" si="30"/>
        <v/>
      </c>
      <c r="BX36" s="10">
        <f t="shared" si="31"/>
        <v>129</v>
      </c>
      <c r="BY36" s="10" t="str">
        <f t="shared" si="32"/>
        <v>-</v>
      </c>
      <c r="BZ36" s="10" t="str">
        <f t="shared" si="33"/>
        <v>-</v>
      </c>
      <c r="CA36" s="31">
        <f t="shared" si="34"/>
        <v>3</v>
      </c>
      <c r="CC36">
        <f t="shared" si="35"/>
        <v>2720</v>
      </c>
      <c r="EN36" s="10">
        <v>32</v>
      </c>
      <c r="EP36" s="10">
        <f t="shared" si="36"/>
        <v>32</v>
      </c>
      <c r="EQ36" s="10" t="str">
        <f t="shared" si="37"/>
        <v>(32)</v>
      </c>
    </row>
    <row r="37" spans="1:147" ht="15.75">
      <c r="A37" s="7" t="str">
        <f t="shared" si="4"/>
        <v>33 (33)</v>
      </c>
      <c r="B37" s="92" t="s">
        <v>154</v>
      </c>
      <c r="C37" s="62" t="s">
        <v>128</v>
      </c>
      <c r="D37" s="20">
        <f t="shared" si="5"/>
        <v>2564</v>
      </c>
      <c r="E37" s="18"/>
      <c r="F37" s="14">
        <f t="shared" si="6"/>
        <v>11</v>
      </c>
      <c r="G37" s="19">
        <f t="shared" si="7"/>
        <v>116.54545454545455</v>
      </c>
      <c r="H37" s="18"/>
      <c r="I37" s="14">
        <v>298</v>
      </c>
      <c r="J37" s="99">
        <v>264</v>
      </c>
      <c r="K37" s="99">
        <v>270</v>
      </c>
      <c r="L37" s="99">
        <v>258</v>
      </c>
      <c r="M37" s="99">
        <v>233</v>
      </c>
      <c r="N37" s="99"/>
      <c r="O37" s="99">
        <v>232</v>
      </c>
      <c r="P37" s="105"/>
      <c r="Q37" s="99"/>
      <c r="R37" s="106">
        <v>255</v>
      </c>
      <c r="S37" s="99"/>
      <c r="T37" s="99">
        <v>190</v>
      </c>
      <c r="U37" s="99">
        <v>202</v>
      </c>
      <c r="V37" s="61"/>
      <c r="W37" s="99">
        <v>193</v>
      </c>
      <c r="X37" s="99"/>
      <c r="Y37" s="99">
        <v>169</v>
      </c>
      <c r="Z37" s="99"/>
      <c r="AA37" s="117">
        <f t="shared" si="8"/>
        <v>18</v>
      </c>
      <c r="AB37" s="68" t="str">
        <f t="shared" si="9"/>
        <v>-</v>
      </c>
      <c r="AC37" s="68" t="str">
        <f t="shared" si="10"/>
        <v>-</v>
      </c>
      <c r="AD37" s="68" t="str">
        <f t="shared" si="11"/>
        <v>-</v>
      </c>
      <c r="AE37" s="32">
        <v>33</v>
      </c>
      <c r="AF37" s="32">
        <f t="shared" si="12"/>
        <v>33</v>
      </c>
      <c r="AG37" s="32">
        <f t="shared" si="13"/>
        <v>33</v>
      </c>
      <c r="AH37" s="17">
        <v>33</v>
      </c>
      <c r="AK37" s="10">
        <f t="shared" si="38"/>
        <v>2</v>
      </c>
      <c r="AL37" s="10">
        <f t="shared" si="39"/>
        <v>3</v>
      </c>
      <c r="AM37" s="10">
        <f t="shared" si="40"/>
        <v>3</v>
      </c>
      <c r="AN37" s="10">
        <f t="shared" si="41"/>
        <v>3</v>
      </c>
      <c r="AO37" s="10">
        <f t="shared" si="42"/>
        <v>3</v>
      </c>
      <c r="AP37" s="10">
        <f t="shared" si="43"/>
        <v>2</v>
      </c>
      <c r="AQ37" s="10">
        <f t="shared" si="44"/>
        <v>2</v>
      </c>
      <c r="AR37" s="10">
        <f t="shared" si="45"/>
        <v>2</v>
      </c>
      <c r="AS37" s="10">
        <f t="shared" si="46"/>
        <v>1</v>
      </c>
      <c r="AT37" s="10">
        <f t="shared" si="47"/>
        <v>2</v>
      </c>
      <c r="AU37" s="10">
        <f t="shared" si="48"/>
        <v>2</v>
      </c>
      <c r="AV37" s="10">
        <f t="shared" si="49"/>
        <v>2</v>
      </c>
      <c r="AW37" s="10">
        <f t="shared" si="50"/>
        <v>3</v>
      </c>
      <c r="AX37" s="10">
        <f t="shared" si="51"/>
        <v>2</v>
      </c>
      <c r="AY37" s="10">
        <f t="shared" si="52"/>
        <v>2</v>
      </c>
      <c r="AZ37" s="10">
        <f t="shared" si="53"/>
        <v>2</v>
      </c>
      <c r="BA37" s="10">
        <f t="shared" si="54"/>
        <v>2</v>
      </c>
      <c r="BB37" s="10">
        <f t="shared" si="55"/>
        <v>2</v>
      </c>
      <c r="BC37" s="10"/>
      <c r="BE37" s="10">
        <f t="shared" ref="BE37:BE68" si="56">IF(H37="x",1,2)</f>
        <v>2</v>
      </c>
      <c r="BH37" s="10">
        <f t="shared" ref="BH37:BH68" si="57">IF($F37&gt;0,LARGE($I37:$Z37,1),"")</f>
        <v>298</v>
      </c>
      <c r="BI37" s="10">
        <f t="shared" ref="BI37:BI68" si="58">IF($F37&gt;1,LARGE($I37:$Z37,2),"")</f>
        <v>270</v>
      </c>
      <c r="BJ37" s="10">
        <f t="shared" ref="BJ37:BJ68" si="59">IF($F37&gt;2,LARGE($I37:$Z37,3),"")</f>
        <v>264</v>
      </c>
      <c r="BK37" s="10">
        <f t="shared" ref="BK37:BK68" si="60">IF($F37&gt;3,LARGE($I37:$Z37,4),"")</f>
        <v>258</v>
      </c>
      <c r="BL37" s="10">
        <f t="shared" ref="BL37:BL68" si="61">IF($F37&gt;4,LARGE($I37:$Z37,5),"")</f>
        <v>255</v>
      </c>
      <c r="BM37" s="10">
        <f t="shared" ref="BM37:BM68" si="62">IF($F37&gt;5,LARGE($I37:$Z37,6),"")</f>
        <v>233</v>
      </c>
      <c r="BN37" s="10">
        <f t="shared" ref="BN37:BN68" si="63">IF($F37&gt;6,LARGE($I37:$Z37,7),"")</f>
        <v>232</v>
      </c>
      <c r="BO37" s="10">
        <f t="shared" ref="BO37:BO68" si="64">IF($F37&gt;7,LARGE($I37:$Z37,8),"")</f>
        <v>202</v>
      </c>
      <c r="BP37" s="10">
        <f t="shared" ref="BP37:BP68" si="65">IF($F37&gt;8,LARGE($I37:$Z37,9),"")</f>
        <v>193</v>
      </c>
      <c r="BQ37" s="10">
        <f t="shared" ref="BQ37:BQ68" si="66">IF($F37&gt;9,LARGE($I37:$Z37,10),"")</f>
        <v>190</v>
      </c>
      <c r="BR37" s="10">
        <f t="shared" ref="BR37:BR68" si="67">IF($F37&gt;10,LARGE($I37:$Z37,11),"")</f>
        <v>169</v>
      </c>
      <c r="BS37" s="10" t="str">
        <f t="shared" ref="BS37:BS68" si="68">IF($F37&gt;11,LARGE($I37:$Z37,12),"")</f>
        <v/>
      </c>
      <c r="BT37" s="10" t="str">
        <f t="shared" ref="BT37:BT68" si="69">IF($F37&gt;12,LARGE($I37:$Z37,13),"")</f>
        <v/>
      </c>
      <c r="BU37" s="10" t="str">
        <f t="shared" ref="BU37:BU68" si="70">IF($F37&gt;13,LARGE($I37:$Z37,14),"")</f>
        <v/>
      </c>
      <c r="BV37" s="10" t="str">
        <f t="shared" ref="BV37:BV68" si="71">IF($F37&gt;14,LARGE($I37:$Z37,15),"")</f>
        <v/>
      </c>
      <c r="BW37" s="10" t="str">
        <f t="shared" ref="BW37:BW68" si="72">IF($F37&gt;15,LARGE($I37:$Z37,16),"")</f>
        <v/>
      </c>
      <c r="BX37" s="10" t="str">
        <f t="shared" ref="BX37:BX68" si="73">IF($F37&gt;12,LARGE($I37:$Z37,13),"-")</f>
        <v>-</v>
      </c>
      <c r="BY37" s="10" t="str">
        <f t="shared" ref="BY37:BY68" si="74">IF($F37&gt;13,LARGE($I37:$Z37,14),"-")</f>
        <v>-</v>
      </c>
      <c r="BZ37" s="10" t="str">
        <f t="shared" ref="BZ37:BZ68" si="75">IF($F37&gt;14,LARGE($I37:$Z37,15),"-")</f>
        <v>-</v>
      </c>
      <c r="CA37" s="31">
        <f t="shared" ref="CA37:CA68" si="76">SUM(AA37-F37)-2</f>
        <v>5</v>
      </c>
      <c r="CC37">
        <f t="shared" si="35"/>
        <v>2564</v>
      </c>
      <c r="EN37" s="10">
        <v>33</v>
      </c>
      <c r="EP37" s="10">
        <f t="shared" ref="EP37:EP68" si="77">IF(BE37&gt;=1,AF37,"")</f>
        <v>33</v>
      </c>
      <c r="EQ37" s="10" t="str">
        <f t="shared" si="37"/>
        <v>(33)</v>
      </c>
    </row>
    <row r="38" spans="1:147" ht="15.75">
      <c r="A38" s="7" t="str">
        <f t="shared" si="4"/>
        <v>34 (34)</v>
      </c>
      <c r="B38" s="8" t="s">
        <v>136</v>
      </c>
      <c r="C38" s="9" t="s">
        <v>85</v>
      </c>
      <c r="D38" s="20">
        <f t="shared" si="5"/>
        <v>2525</v>
      </c>
      <c r="E38" s="18"/>
      <c r="F38" s="14">
        <f t="shared" si="6"/>
        <v>12</v>
      </c>
      <c r="G38" s="19">
        <f t="shared" si="7"/>
        <v>105.20833333333333</v>
      </c>
      <c r="H38" s="18"/>
      <c r="I38" s="61">
        <v>288</v>
      </c>
      <c r="J38" s="61">
        <v>223</v>
      </c>
      <c r="K38" s="61">
        <v>220</v>
      </c>
      <c r="L38" s="61">
        <v>215</v>
      </c>
      <c r="M38" s="61">
        <v>207</v>
      </c>
      <c r="N38" s="61">
        <v>171</v>
      </c>
      <c r="O38" s="61">
        <v>143</v>
      </c>
      <c r="P38" s="96"/>
      <c r="Q38" s="61"/>
      <c r="R38" s="94">
        <v>220</v>
      </c>
      <c r="S38" s="61">
        <v>196</v>
      </c>
      <c r="T38" s="61">
        <v>239</v>
      </c>
      <c r="U38" s="61"/>
      <c r="V38" s="61"/>
      <c r="W38" s="61">
        <v>224</v>
      </c>
      <c r="X38" s="61"/>
      <c r="Y38" s="61"/>
      <c r="Z38" s="61">
        <v>179</v>
      </c>
      <c r="AA38" s="104">
        <f t="shared" si="8"/>
        <v>18</v>
      </c>
      <c r="AB38" s="68" t="str">
        <f t="shared" si="9"/>
        <v>-</v>
      </c>
      <c r="AC38" s="68" t="str">
        <f t="shared" si="10"/>
        <v>-</v>
      </c>
      <c r="AD38" s="68" t="str">
        <f t="shared" si="11"/>
        <v>-</v>
      </c>
      <c r="AE38" s="32">
        <v>34</v>
      </c>
      <c r="AF38" s="32">
        <f t="shared" si="12"/>
        <v>34</v>
      </c>
      <c r="AG38" s="32">
        <f t="shared" si="13"/>
        <v>34</v>
      </c>
      <c r="AH38" s="17">
        <v>34</v>
      </c>
      <c r="AK38" s="10">
        <f t="shared" si="38"/>
        <v>2</v>
      </c>
      <c r="AL38" s="10">
        <f t="shared" si="39"/>
        <v>3</v>
      </c>
      <c r="AM38" s="10">
        <f t="shared" si="40"/>
        <v>3</v>
      </c>
      <c r="AN38" s="10">
        <f t="shared" si="41"/>
        <v>3</v>
      </c>
      <c r="AO38" s="10">
        <f t="shared" si="42"/>
        <v>3</v>
      </c>
      <c r="AP38" s="10">
        <f t="shared" si="43"/>
        <v>3</v>
      </c>
      <c r="AQ38" s="10">
        <f t="shared" si="44"/>
        <v>3</v>
      </c>
      <c r="AR38" s="10">
        <f t="shared" si="45"/>
        <v>2</v>
      </c>
      <c r="AS38" s="10">
        <f t="shared" si="46"/>
        <v>1</v>
      </c>
      <c r="AT38" s="10">
        <f t="shared" si="47"/>
        <v>2</v>
      </c>
      <c r="AU38" s="10">
        <f t="shared" si="48"/>
        <v>3</v>
      </c>
      <c r="AV38" s="10">
        <f t="shared" si="49"/>
        <v>3</v>
      </c>
      <c r="AW38" s="10">
        <f t="shared" si="50"/>
        <v>2</v>
      </c>
      <c r="AX38" s="10">
        <f t="shared" si="51"/>
        <v>1</v>
      </c>
      <c r="AY38" s="10">
        <f t="shared" si="52"/>
        <v>2</v>
      </c>
      <c r="AZ38" s="10">
        <f t="shared" si="53"/>
        <v>2</v>
      </c>
      <c r="BA38" s="10">
        <f t="shared" si="54"/>
        <v>1</v>
      </c>
      <c r="BB38" s="10">
        <f t="shared" si="55"/>
        <v>2</v>
      </c>
      <c r="BC38" s="10"/>
      <c r="BE38" s="10">
        <f t="shared" si="56"/>
        <v>2</v>
      </c>
      <c r="BH38" s="10">
        <f t="shared" si="57"/>
        <v>288</v>
      </c>
      <c r="BI38" s="10">
        <f t="shared" si="58"/>
        <v>239</v>
      </c>
      <c r="BJ38" s="10">
        <f t="shared" si="59"/>
        <v>224</v>
      </c>
      <c r="BK38" s="10">
        <f t="shared" si="60"/>
        <v>223</v>
      </c>
      <c r="BL38" s="10">
        <f t="shared" si="61"/>
        <v>220</v>
      </c>
      <c r="BM38" s="10">
        <f t="shared" si="62"/>
        <v>220</v>
      </c>
      <c r="BN38" s="10">
        <f t="shared" si="63"/>
        <v>215</v>
      </c>
      <c r="BO38" s="10">
        <f t="shared" si="64"/>
        <v>207</v>
      </c>
      <c r="BP38" s="10">
        <f t="shared" si="65"/>
        <v>196</v>
      </c>
      <c r="BQ38" s="10">
        <f t="shared" si="66"/>
        <v>179</v>
      </c>
      <c r="BR38" s="10">
        <f t="shared" si="67"/>
        <v>171</v>
      </c>
      <c r="BS38" s="10">
        <f t="shared" si="68"/>
        <v>143</v>
      </c>
      <c r="BT38" s="10" t="str">
        <f t="shared" si="69"/>
        <v/>
      </c>
      <c r="BU38" s="10" t="str">
        <f t="shared" si="70"/>
        <v/>
      </c>
      <c r="BV38" s="10" t="str">
        <f t="shared" si="71"/>
        <v/>
      </c>
      <c r="BW38" s="10" t="str">
        <f t="shared" si="72"/>
        <v/>
      </c>
      <c r="BX38" s="10" t="str">
        <f t="shared" si="73"/>
        <v>-</v>
      </c>
      <c r="BY38" s="10" t="str">
        <f t="shared" si="74"/>
        <v>-</v>
      </c>
      <c r="BZ38" s="10" t="str">
        <f t="shared" si="75"/>
        <v>-</v>
      </c>
      <c r="CA38" s="31">
        <f t="shared" si="76"/>
        <v>4</v>
      </c>
      <c r="CC38">
        <f t="shared" si="35"/>
        <v>2525</v>
      </c>
      <c r="EN38" s="10">
        <v>34</v>
      </c>
      <c r="EP38" s="10">
        <f t="shared" si="77"/>
        <v>34</v>
      </c>
      <c r="EQ38" s="10" t="str">
        <f t="shared" si="37"/>
        <v>(34)</v>
      </c>
    </row>
    <row r="39" spans="1:147" ht="15.75">
      <c r="A39" s="7" t="str">
        <f t="shared" si="4"/>
        <v>35 (35)</v>
      </c>
      <c r="B39" s="8" t="s">
        <v>66</v>
      </c>
      <c r="C39" s="9" t="s">
        <v>102</v>
      </c>
      <c r="D39" s="20">
        <f t="shared" si="5"/>
        <v>2517</v>
      </c>
      <c r="E39" s="18"/>
      <c r="F39" s="14">
        <f t="shared" si="6"/>
        <v>10</v>
      </c>
      <c r="G39" s="19">
        <f t="shared" si="7"/>
        <v>125.85</v>
      </c>
      <c r="H39" s="18"/>
      <c r="I39" s="61"/>
      <c r="J39" s="61">
        <v>333</v>
      </c>
      <c r="K39" s="61">
        <v>290</v>
      </c>
      <c r="L39" s="61">
        <v>233</v>
      </c>
      <c r="M39" s="61">
        <v>331</v>
      </c>
      <c r="N39" s="61"/>
      <c r="O39" s="61"/>
      <c r="P39" s="96">
        <v>278</v>
      </c>
      <c r="Q39" s="61">
        <v>248</v>
      </c>
      <c r="R39" s="94"/>
      <c r="S39" s="61"/>
      <c r="T39" s="61"/>
      <c r="U39" s="61">
        <v>213</v>
      </c>
      <c r="V39" s="61"/>
      <c r="W39" s="61"/>
      <c r="X39" s="61">
        <v>179</v>
      </c>
      <c r="Y39" s="61">
        <v>152</v>
      </c>
      <c r="Z39" s="61">
        <v>260</v>
      </c>
      <c r="AA39" s="104">
        <f t="shared" si="8"/>
        <v>18</v>
      </c>
      <c r="AB39" s="68" t="str">
        <f t="shared" si="9"/>
        <v>-</v>
      </c>
      <c r="AC39" s="68" t="str">
        <f t="shared" si="10"/>
        <v>-</v>
      </c>
      <c r="AD39" s="68" t="str">
        <f t="shared" si="11"/>
        <v>-</v>
      </c>
      <c r="AE39" s="32">
        <v>35</v>
      </c>
      <c r="AF39" s="32">
        <f t="shared" si="12"/>
        <v>35</v>
      </c>
      <c r="AG39" s="32">
        <f t="shared" si="13"/>
        <v>35</v>
      </c>
      <c r="AH39" s="17">
        <v>35</v>
      </c>
      <c r="AK39" s="10">
        <f t="shared" si="38"/>
        <v>1</v>
      </c>
      <c r="AL39" s="10">
        <f t="shared" si="39"/>
        <v>2</v>
      </c>
      <c r="AM39" s="10">
        <f t="shared" si="40"/>
        <v>3</v>
      </c>
      <c r="AN39" s="10">
        <f t="shared" si="41"/>
        <v>3</v>
      </c>
      <c r="AO39" s="10">
        <f t="shared" si="42"/>
        <v>3</v>
      </c>
      <c r="AP39" s="10">
        <f t="shared" si="43"/>
        <v>2</v>
      </c>
      <c r="AQ39" s="10">
        <f t="shared" si="44"/>
        <v>1</v>
      </c>
      <c r="AR39" s="10">
        <f t="shared" si="45"/>
        <v>2</v>
      </c>
      <c r="AS39" s="10">
        <f t="shared" si="46"/>
        <v>3</v>
      </c>
      <c r="AT39" s="10">
        <f t="shared" si="47"/>
        <v>2</v>
      </c>
      <c r="AU39" s="10">
        <f t="shared" si="48"/>
        <v>1</v>
      </c>
      <c r="AV39" s="10">
        <f t="shared" si="49"/>
        <v>1</v>
      </c>
      <c r="AW39" s="10">
        <f t="shared" si="50"/>
        <v>2</v>
      </c>
      <c r="AX39" s="10">
        <f t="shared" si="51"/>
        <v>2</v>
      </c>
      <c r="AY39" s="10">
        <f t="shared" si="52"/>
        <v>1</v>
      </c>
      <c r="AZ39" s="10">
        <f t="shared" si="53"/>
        <v>2</v>
      </c>
      <c r="BA39" s="10">
        <f t="shared" si="54"/>
        <v>3</v>
      </c>
      <c r="BB39" s="10">
        <f t="shared" si="55"/>
        <v>3</v>
      </c>
      <c r="BC39" s="10"/>
      <c r="BE39" s="10">
        <f t="shared" si="56"/>
        <v>2</v>
      </c>
      <c r="BH39" s="10">
        <f t="shared" si="57"/>
        <v>333</v>
      </c>
      <c r="BI39" s="10">
        <f t="shared" si="58"/>
        <v>331</v>
      </c>
      <c r="BJ39" s="10">
        <f t="shared" si="59"/>
        <v>290</v>
      </c>
      <c r="BK39" s="10">
        <f t="shared" si="60"/>
        <v>278</v>
      </c>
      <c r="BL39" s="10">
        <f t="shared" si="61"/>
        <v>260</v>
      </c>
      <c r="BM39" s="10">
        <f t="shared" si="62"/>
        <v>248</v>
      </c>
      <c r="BN39" s="10">
        <f t="shared" si="63"/>
        <v>233</v>
      </c>
      <c r="BO39" s="10">
        <f t="shared" si="64"/>
        <v>213</v>
      </c>
      <c r="BP39" s="10">
        <f t="shared" si="65"/>
        <v>179</v>
      </c>
      <c r="BQ39" s="10">
        <f t="shared" si="66"/>
        <v>152</v>
      </c>
      <c r="BR39" s="10" t="str">
        <f t="shared" si="67"/>
        <v/>
      </c>
      <c r="BS39" s="10" t="str">
        <f t="shared" si="68"/>
        <v/>
      </c>
      <c r="BT39" s="10" t="str">
        <f t="shared" si="69"/>
        <v/>
      </c>
      <c r="BU39" s="10" t="str">
        <f t="shared" si="70"/>
        <v/>
      </c>
      <c r="BV39" s="10" t="str">
        <f t="shared" si="71"/>
        <v/>
      </c>
      <c r="BW39" s="10" t="str">
        <f t="shared" si="72"/>
        <v/>
      </c>
      <c r="BX39" s="10" t="str">
        <f t="shared" si="73"/>
        <v>-</v>
      </c>
      <c r="BY39" s="10" t="str">
        <f t="shared" si="74"/>
        <v>-</v>
      </c>
      <c r="BZ39" s="10" t="str">
        <f t="shared" si="75"/>
        <v>-</v>
      </c>
      <c r="CA39" s="31">
        <f t="shared" si="76"/>
        <v>6</v>
      </c>
      <c r="CC39">
        <f t="shared" si="35"/>
        <v>2517</v>
      </c>
      <c r="EN39" s="10">
        <v>35</v>
      </c>
      <c r="EP39" s="10">
        <f t="shared" si="77"/>
        <v>35</v>
      </c>
      <c r="EQ39" s="10" t="str">
        <f t="shared" si="37"/>
        <v>(35)</v>
      </c>
    </row>
    <row r="40" spans="1:147" ht="15.75">
      <c r="A40" s="7" t="str">
        <f t="shared" si="4"/>
        <v>36 (36)</v>
      </c>
      <c r="B40" s="8" t="s">
        <v>190</v>
      </c>
      <c r="C40" s="9" t="s">
        <v>85</v>
      </c>
      <c r="D40" s="20">
        <f t="shared" si="5"/>
        <v>2502</v>
      </c>
      <c r="E40" s="18"/>
      <c r="F40" s="14">
        <f t="shared" si="6"/>
        <v>13</v>
      </c>
      <c r="G40" s="19">
        <f t="shared" si="7"/>
        <v>102</v>
      </c>
      <c r="H40" s="18"/>
      <c r="I40" s="61">
        <v>191</v>
      </c>
      <c r="J40" s="61">
        <v>285</v>
      </c>
      <c r="K40" s="61">
        <v>187</v>
      </c>
      <c r="L40" s="61">
        <v>256</v>
      </c>
      <c r="M40" s="91">
        <v>150</v>
      </c>
      <c r="N40" s="61"/>
      <c r="O40" s="61">
        <v>182</v>
      </c>
      <c r="P40" s="96"/>
      <c r="Q40" s="61"/>
      <c r="R40" s="94">
        <v>168</v>
      </c>
      <c r="S40" s="61">
        <v>238</v>
      </c>
      <c r="T40" s="61">
        <v>224</v>
      </c>
      <c r="U40" s="61">
        <v>187</v>
      </c>
      <c r="V40" s="61"/>
      <c r="W40" s="61">
        <v>204</v>
      </c>
      <c r="X40" s="61"/>
      <c r="Y40" s="61">
        <v>171</v>
      </c>
      <c r="Z40" s="61">
        <v>209</v>
      </c>
      <c r="AA40" s="104">
        <f t="shared" si="8"/>
        <v>18</v>
      </c>
      <c r="AB40" s="68">
        <f t="shared" si="9"/>
        <v>150</v>
      </c>
      <c r="AC40" s="68" t="str">
        <f t="shared" si="10"/>
        <v>-</v>
      </c>
      <c r="AD40" s="68" t="str">
        <f t="shared" si="11"/>
        <v>-</v>
      </c>
      <c r="AE40" s="32">
        <v>36</v>
      </c>
      <c r="AF40" s="32">
        <f t="shared" si="12"/>
        <v>36</v>
      </c>
      <c r="AG40" s="32">
        <f t="shared" si="13"/>
        <v>36</v>
      </c>
      <c r="AH40" s="17">
        <v>36</v>
      </c>
      <c r="AK40" s="10">
        <f t="shared" si="38"/>
        <v>2</v>
      </c>
      <c r="AL40" s="10">
        <f t="shared" si="39"/>
        <v>3</v>
      </c>
      <c r="AM40" s="10">
        <f t="shared" si="40"/>
        <v>3</v>
      </c>
      <c r="AN40" s="10">
        <f t="shared" si="41"/>
        <v>3</v>
      </c>
      <c r="AO40" s="10">
        <f t="shared" si="42"/>
        <v>3</v>
      </c>
      <c r="AP40" s="10">
        <f t="shared" si="43"/>
        <v>2</v>
      </c>
      <c r="AQ40" s="10">
        <f t="shared" si="44"/>
        <v>2</v>
      </c>
      <c r="AR40" s="10">
        <f t="shared" si="45"/>
        <v>2</v>
      </c>
      <c r="AS40" s="10">
        <f t="shared" si="46"/>
        <v>1</v>
      </c>
      <c r="AT40" s="10">
        <f t="shared" si="47"/>
        <v>2</v>
      </c>
      <c r="AU40" s="10">
        <f t="shared" si="48"/>
        <v>3</v>
      </c>
      <c r="AV40" s="10">
        <f t="shared" si="49"/>
        <v>3</v>
      </c>
      <c r="AW40" s="10">
        <f t="shared" si="50"/>
        <v>3</v>
      </c>
      <c r="AX40" s="10">
        <f t="shared" si="51"/>
        <v>2</v>
      </c>
      <c r="AY40" s="10">
        <f t="shared" si="52"/>
        <v>2</v>
      </c>
      <c r="AZ40" s="10">
        <f t="shared" si="53"/>
        <v>2</v>
      </c>
      <c r="BA40" s="10">
        <f t="shared" si="54"/>
        <v>2</v>
      </c>
      <c r="BB40" s="10">
        <f t="shared" si="55"/>
        <v>3</v>
      </c>
      <c r="BC40" s="10"/>
      <c r="BE40" s="10">
        <f t="shared" si="56"/>
        <v>2</v>
      </c>
      <c r="BH40" s="10">
        <f t="shared" si="57"/>
        <v>285</v>
      </c>
      <c r="BI40" s="10">
        <f t="shared" si="58"/>
        <v>256</v>
      </c>
      <c r="BJ40" s="10">
        <f t="shared" si="59"/>
        <v>238</v>
      </c>
      <c r="BK40" s="10">
        <f t="shared" si="60"/>
        <v>224</v>
      </c>
      <c r="BL40" s="10">
        <f t="shared" si="61"/>
        <v>209</v>
      </c>
      <c r="BM40" s="10">
        <f t="shared" si="62"/>
        <v>204</v>
      </c>
      <c r="BN40" s="10">
        <f t="shared" si="63"/>
        <v>191</v>
      </c>
      <c r="BO40" s="10">
        <f t="shared" si="64"/>
        <v>187</v>
      </c>
      <c r="BP40" s="10">
        <f t="shared" si="65"/>
        <v>187</v>
      </c>
      <c r="BQ40" s="10">
        <f t="shared" si="66"/>
        <v>182</v>
      </c>
      <c r="BR40" s="10">
        <f t="shared" si="67"/>
        <v>171</v>
      </c>
      <c r="BS40" s="10">
        <f t="shared" si="68"/>
        <v>168</v>
      </c>
      <c r="BT40" s="10">
        <f t="shared" si="69"/>
        <v>150</v>
      </c>
      <c r="BU40" s="10" t="str">
        <f t="shared" si="70"/>
        <v/>
      </c>
      <c r="BV40" s="10" t="str">
        <f t="shared" si="71"/>
        <v/>
      </c>
      <c r="BW40" s="10" t="str">
        <f t="shared" si="72"/>
        <v/>
      </c>
      <c r="BX40" s="10">
        <f t="shared" si="73"/>
        <v>150</v>
      </c>
      <c r="BY40" s="10" t="str">
        <f t="shared" si="74"/>
        <v>-</v>
      </c>
      <c r="BZ40" s="10" t="str">
        <f t="shared" si="75"/>
        <v>-</v>
      </c>
      <c r="CA40" s="31">
        <f t="shared" si="76"/>
        <v>3</v>
      </c>
      <c r="CC40">
        <f t="shared" si="35"/>
        <v>2652</v>
      </c>
      <c r="EN40" s="10">
        <v>36</v>
      </c>
      <c r="EP40" s="10">
        <f t="shared" si="77"/>
        <v>36</v>
      </c>
      <c r="EQ40" s="10" t="str">
        <f t="shared" si="37"/>
        <v>(36)</v>
      </c>
    </row>
    <row r="41" spans="1:147" ht="15.75">
      <c r="A41" s="7" t="str">
        <f t="shared" si="4"/>
        <v>37 (37)</v>
      </c>
      <c r="B41" s="8" t="s">
        <v>95</v>
      </c>
      <c r="C41" s="9" t="s">
        <v>31</v>
      </c>
      <c r="D41" s="20">
        <f t="shared" si="5"/>
        <v>2469</v>
      </c>
      <c r="E41" s="18"/>
      <c r="F41" s="14">
        <f t="shared" si="6"/>
        <v>10</v>
      </c>
      <c r="G41" s="19">
        <f t="shared" si="7"/>
        <v>123.45</v>
      </c>
      <c r="H41" s="18"/>
      <c r="I41" s="61">
        <v>268</v>
      </c>
      <c r="J41" s="99">
        <v>332</v>
      </c>
      <c r="K41" s="99"/>
      <c r="L41" s="99">
        <v>286</v>
      </c>
      <c r="M41" s="99">
        <v>229</v>
      </c>
      <c r="N41" s="99"/>
      <c r="O41" s="99">
        <v>259</v>
      </c>
      <c r="P41" s="105"/>
      <c r="Q41" s="99"/>
      <c r="R41" s="106">
        <v>258</v>
      </c>
      <c r="S41" s="99"/>
      <c r="T41" s="99"/>
      <c r="U41" s="61">
        <v>227</v>
      </c>
      <c r="V41" s="61"/>
      <c r="W41" s="99">
        <v>199</v>
      </c>
      <c r="X41" s="99"/>
      <c r="Y41" s="99">
        <v>189</v>
      </c>
      <c r="Z41" s="99">
        <v>222</v>
      </c>
      <c r="AA41" s="117">
        <f t="shared" si="8"/>
        <v>18</v>
      </c>
      <c r="AB41" s="68" t="str">
        <f t="shared" si="9"/>
        <v>-</v>
      </c>
      <c r="AC41" s="68" t="str">
        <f t="shared" si="10"/>
        <v>-</v>
      </c>
      <c r="AD41" s="68" t="str">
        <f t="shared" si="11"/>
        <v>-</v>
      </c>
      <c r="AE41" s="32">
        <v>37</v>
      </c>
      <c r="AF41" s="32">
        <f t="shared" si="12"/>
        <v>37</v>
      </c>
      <c r="AG41" s="32">
        <f t="shared" si="13"/>
        <v>37</v>
      </c>
      <c r="AH41" s="17">
        <v>37</v>
      </c>
      <c r="AK41" s="10">
        <f t="shared" si="38"/>
        <v>2</v>
      </c>
      <c r="AL41" s="10">
        <f t="shared" si="39"/>
        <v>3</v>
      </c>
      <c r="AM41" s="10">
        <f t="shared" si="40"/>
        <v>2</v>
      </c>
      <c r="AN41" s="10">
        <f t="shared" si="41"/>
        <v>2</v>
      </c>
      <c r="AO41" s="10">
        <f t="shared" si="42"/>
        <v>3</v>
      </c>
      <c r="AP41" s="10">
        <f t="shared" si="43"/>
        <v>2</v>
      </c>
      <c r="AQ41" s="10">
        <f t="shared" si="44"/>
        <v>2</v>
      </c>
      <c r="AR41" s="10">
        <f t="shared" si="45"/>
        <v>2</v>
      </c>
      <c r="AS41" s="10">
        <f t="shared" si="46"/>
        <v>1</v>
      </c>
      <c r="AT41" s="10">
        <f t="shared" si="47"/>
        <v>2</v>
      </c>
      <c r="AU41" s="10">
        <f t="shared" si="48"/>
        <v>2</v>
      </c>
      <c r="AV41" s="10">
        <f t="shared" si="49"/>
        <v>1</v>
      </c>
      <c r="AW41" s="10">
        <f t="shared" si="50"/>
        <v>2</v>
      </c>
      <c r="AX41" s="10">
        <f t="shared" si="51"/>
        <v>2</v>
      </c>
      <c r="AY41" s="10">
        <f t="shared" si="52"/>
        <v>2</v>
      </c>
      <c r="AZ41" s="10">
        <f t="shared" si="53"/>
        <v>2</v>
      </c>
      <c r="BA41" s="10">
        <f t="shared" si="54"/>
        <v>2</v>
      </c>
      <c r="BB41" s="10">
        <f t="shared" si="55"/>
        <v>3</v>
      </c>
      <c r="BC41" s="10"/>
      <c r="BE41" s="10">
        <f t="shared" si="56"/>
        <v>2</v>
      </c>
      <c r="BH41" s="10">
        <f t="shared" si="57"/>
        <v>332</v>
      </c>
      <c r="BI41" s="10">
        <f t="shared" si="58"/>
        <v>286</v>
      </c>
      <c r="BJ41" s="10">
        <f t="shared" si="59"/>
        <v>268</v>
      </c>
      <c r="BK41" s="10">
        <f t="shared" si="60"/>
        <v>259</v>
      </c>
      <c r="BL41" s="10">
        <f t="shared" si="61"/>
        <v>258</v>
      </c>
      <c r="BM41" s="10">
        <f t="shared" si="62"/>
        <v>229</v>
      </c>
      <c r="BN41" s="10">
        <f t="shared" si="63"/>
        <v>227</v>
      </c>
      <c r="BO41" s="10">
        <f t="shared" si="64"/>
        <v>222</v>
      </c>
      <c r="BP41" s="10">
        <f t="shared" si="65"/>
        <v>199</v>
      </c>
      <c r="BQ41" s="10">
        <f t="shared" si="66"/>
        <v>189</v>
      </c>
      <c r="BR41" s="10" t="str">
        <f t="shared" si="67"/>
        <v/>
      </c>
      <c r="BS41" s="10" t="str">
        <f t="shared" si="68"/>
        <v/>
      </c>
      <c r="BT41" s="10" t="str">
        <f t="shared" si="69"/>
        <v/>
      </c>
      <c r="BU41" s="10" t="str">
        <f t="shared" si="70"/>
        <v/>
      </c>
      <c r="BV41" s="10" t="str">
        <f t="shared" si="71"/>
        <v/>
      </c>
      <c r="BW41" s="10" t="str">
        <f t="shared" si="72"/>
        <v/>
      </c>
      <c r="BX41" s="10" t="str">
        <f t="shared" si="73"/>
        <v>-</v>
      </c>
      <c r="BY41" s="10" t="str">
        <f t="shared" si="74"/>
        <v>-</v>
      </c>
      <c r="BZ41" s="10" t="str">
        <f t="shared" si="75"/>
        <v>-</v>
      </c>
      <c r="CA41" s="31">
        <f t="shared" si="76"/>
        <v>6</v>
      </c>
      <c r="CC41">
        <f t="shared" si="35"/>
        <v>2469</v>
      </c>
      <c r="EN41" s="10">
        <v>37</v>
      </c>
      <c r="EP41" s="10">
        <f t="shared" si="77"/>
        <v>37</v>
      </c>
      <c r="EQ41" s="10" t="str">
        <f t="shared" si="37"/>
        <v>(37)</v>
      </c>
    </row>
    <row r="42" spans="1:147" ht="15.75">
      <c r="A42" s="7" t="str">
        <f t="shared" si="4"/>
        <v>38 (38)</v>
      </c>
      <c r="B42" s="8" t="s">
        <v>67</v>
      </c>
      <c r="C42" s="9" t="s">
        <v>49</v>
      </c>
      <c r="D42" s="20">
        <f t="shared" si="5"/>
        <v>2448</v>
      </c>
      <c r="E42" s="18"/>
      <c r="F42" s="14">
        <f t="shared" si="6"/>
        <v>12</v>
      </c>
      <c r="G42" s="19">
        <f t="shared" si="7"/>
        <v>102</v>
      </c>
      <c r="H42" s="18"/>
      <c r="I42" s="61"/>
      <c r="J42" s="61"/>
      <c r="K42" s="61">
        <v>279</v>
      </c>
      <c r="L42" s="61">
        <v>187</v>
      </c>
      <c r="M42" s="61">
        <v>181</v>
      </c>
      <c r="N42" s="61"/>
      <c r="O42" s="61"/>
      <c r="P42" s="96">
        <v>195</v>
      </c>
      <c r="Q42" s="61">
        <v>108</v>
      </c>
      <c r="R42" s="106">
        <v>234</v>
      </c>
      <c r="S42" s="61">
        <v>205</v>
      </c>
      <c r="T42" s="61">
        <v>171</v>
      </c>
      <c r="U42" s="61">
        <v>274</v>
      </c>
      <c r="V42" s="61"/>
      <c r="W42" s="61"/>
      <c r="X42" s="61">
        <v>272</v>
      </c>
      <c r="Y42" s="61">
        <v>196</v>
      </c>
      <c r="Z42" s="61">
        <v>146</v>
      </c>
      <c r="AA42" s="104">
        <f t="shared" si="8"/>
        <v>18</v>
      </c>
      <c r="AB42" s="68" t="str">
        <f t="shared" si="9"/>
        <v>-</v>
      </c>
      <c r="AC42" s="68" t="str">
        <f t="shared" si="10"/>
        <v>-</v>
      </c>
      <c r="AD42" s="68" t="str">
        <f t="shared" si="11"/>
        <v>-</v>
      </c>
      <c r="AE42" s="32">
        <v>38</v>
      </c>
      <c r="AF42" s="32">
        <f t="shared" si="12"/>
        <v>38</v>
      </c>
      <c r="AG42" s="32">
        <f t="shared" si="13"/>
        <v>38</v>
      </c>
      <c r="AH42" s="17">
        <v>38</v>
      </c>
      <c r="AK42" s="10">
        <f t="shared" si="38"/>
        <v>1</v>
      </c>
      <c r="AL42" s="10">
        <f t="shared" si="39"/>
        <v>1</v>
      </c>
      <c r="AM42" s="10">
        <f t="shared" si="40"/>
        <v>2</v>
      </c>
      <c r="AN42" s="10">
        <f t="shared" si="41"/>
        <v>3</v>
      </c>
      <c r="AO42" s="10">
        <f t="shared" si="42"/>
        <v>3</v>
      </c>
      <c r="AP42" s="10">
        <f t="shared" si="43"/>
        <v>2</v>
      </c>
      <c r="AQ42" s="10">
        <f t="shared" si="44"/>
        <v>1</v>
      </c>
      <c r="AR42" s="10">
        <f t="shared" si="45"/>
        <v>2</v>
      </c>
      <c r="AS42" s="10">
        <f t="shared" si="46"/>
        <v>3</v>
      </c>
      <c r="AT42" s="10">
        <f t="shared" si="47"/>
        <v>3</v>
      </c>
      <c r="AU42" s="10">
        <f t="shared" si="48"/>
        <v>3</v>
      </c>
      <c r="AV42" s="10">
        <f t="shared" si="49"/>
        <v>3</v>
      </c>
      <c r="AW42" s="10">
        <f t="shared" si="50"/>
        <v>3</v>
      </c>
      <c r="AX42" s="10">
        <f t="shared" si="51"/>
        <v>2</v>
      </c>
      <c r="AY42" s="10">
        <f t="shared" si="52"/>
        <v>1</v>
      </c>
      <c r="AZ42" s="10">
        <f t="shared" si="53"/>
        <v>2</v>
      </c>
      <c r="BA42" s="10">
        <f t="shared" si="54"/>
        <v>3</v>
      </c>
      <c r="BB42" s="10">
        <f t="shared" si="55"/>
        <v>3</v>
      </c>
      <c r="BC42" s="10"/>
      <c r="BE42" s="10">
        <f t="shared" si="56"/>
        <v>2</v>
      </c>
      <c r="BH42" s="10">
        <f t="shared" si="57"/>
        <v>279</v>
      </c>
      <c r="BI42" s="10">
        <f t="shared" si="58"/>
        <v>274</v>
      </c>
      <c r="BJ42" s="10">
        <f t="shared" si="59"/>
        <v>272</v>
      </c>
      <c r="BK42" s="10">
        <f t="shared" si="60"/>
        <v>234</v>
      </c>
      <c r="BL42" s="10">
        <f t="shared" si="61"/>
        <v>205</v>
      </c>
      <c r="BM42" s="10">
        <f t="shared" si="62"/>
        <v>196</v>
      </c>
      <c r="BN42" s="10">
        <f t="shared" si="63"/>
        <v>195</v>
      </c>
      <c r="BO42" s="10">
        <f t="shared" si="64"/>
        <v>187</v>
      </c>
      <c r="BP42" s="10">
        <f t="shared" si="65"/>
        <v>181</v>
      </c>
      <c r="BQ42" s="10">
        <f t="shared" si="66"/>
        <v>171</v>
      </c>
      <c r="BR42" s="10">
        <f t="shared" si="67"/>
        <v>146</v>
      </c>
      <c r="BS42" s="10">
        <f t="shared" si="68"/>
        <v>108</v>
      </c>
      <c r="BT42" s="10" t="str">
        <f t="shared" si="69"/>
        <v/>
      </c>
      <c r="BU42" s="10" t="str">
        <f t="shared" si="70"/>
        <v/>
      </c>
      <c r="BV42" s="10" t="str">
        <f t="shared" si="71"/>
        <v/>
      </c>
      <c r="BW42" s="10" t="str">
        <f t="shared" si="72"/>
        <v/>
      </c>
      <c r="BX42" s="10" t="str">
        <f t="shared" si="73"/>
        <v>-</v>
      </c>
      <c r="BY42" s="10" t="str">
        <f t="shared" si="74"/>
        <v>-</v>
      </c>
      <c r="BZ42" s="10" t="str">
        <f t="shared" si="75"/>
        <v>-</v>
      </c>
      <c r="CA42" s="31">
        <f t="shared" si="76"/>
        <v>4</v>
      </c>
      <c r="CC42">
        <f t="shared" si="35"/>
        <v>2448</v>
      </c>
      <c r="EN42" s="10">
        <v>38</v>
      </c>
      <c r="EP42" s="10">
        <f t="shared" si="77"/>
        <v>38</v>
      </c>
      <c r="EQ42" s="10" t="str">
        <f t="shared" si="37"/>
        <v>(38)</v>
      </c>
    </row>
    <row r="43" spans="1:147" ht="15.75">
      <c r="A43" s="7" t="str">
        <f t="shared" si="4"/>
        <v>39 (39)</v>
      </c>
      <c r="B43" s="8" t="s">
        <v>47</v>
      </c>
      <c r="C43" s="9" t="s">
        <v>31</v>
      </c>
      <c r="D43" s="20">
        <f t="shared" si="5"/>
        <v>2397</v>
      </c>
      <c r="E43" s="18"/>
      <c r="F43" s="14">
        <f t="shared" si="6"/>
        <v>12</v>
      </c>
      <c r="G43" s="19">
        <f t="shared" si="7"/>
        <v>99.875</v>
      </c>
      <c r="H43" s="18"/>
      <c r="I43" s="61">
        <v>268</v>
      </c>
      <c r="J43" s="99">
        <v>203</v>
      </c>
      <c r="K43" s="99">
        <v>206</v>
      </c>
      <c r="L43" s="99">
        <v>173</v>
      </c>
      <c r="M43" s="99">
        <v>156</v>
      </c>
      <c r="N43" s="99"/>
      <c r="O43" s="99">
        <v>276</v>
      </c>
      <c r="P43" s="105"/>
      <c r="Q43" s="99">
        <v>196</v>
      </c>
      <c r="R43" s="106">
        <v>182</v>
      </c>
      <c r="S43" s="99">
        <v>163</v>
      </c>
      <c r="T43" s="99">
        <v>246</v>
      </c>
      <c r="U43" s="61"/>
      <c r="V43" s="61"/>
      <c r="W43" s="99">
        <v>150</v>
      </c>
      <c r="X43" s="99"/>
      <c r="Y43" s="99">
        <v>178</v>
      </c>
      <c r="Z43" s="99"/>
      <c r="AA43" s="117">
        <f t="shared" si="8"/>
        <v>18</v>
      </c>
      <c r="AB43" s="68" t="str">
        <f t="shared" si="9"/>
        <v>-</v>
      </c>
      <c r="AC43" s="68" t="str">
        <f t="shared" si="10"/>
        <v>-</v>
      </c>
      <c r="AD43" s="68" t="str">
        <f t="shared" si="11"/>
        <v>-</v>
      </c>
      <c r="AE43" s="32">
        <v>39</v>
      </c>
      <c r="AF43" s="32">
        <f t="shared" si="12"/>
        <v>39</v>
      </c>
      <c r="AG43" s="32">
        <f t="shared" si="13"/>
        <v>39</v>
      </c>
      <c r="AH43" s="17">
        <v>39</v>
      </c>
      <c r="AK43" s="10">
        <f t="shared" si="38"/>
        <v>2</v>
      </c>
      <c r="AL43" s="10">
        <f t="shared" si="39"/>
        <v>3</v>
      </c>
      <c r="AM43" s="10">
        <f t="shared" si="40"/>
        <v>3</v>
      </c>
      <c r="AN43" s="10">
        <f t="shared" si="41"/>
        <v>3</v>
      </c>
      <c r="AO43" s="10">
        <f t="shared" si="42"/>
        <v>3</v>
      </c>
      <c r="AP43" s="10">
        <f t="shared" si="43"/>
        <v>2</v>
      </c>
      <c r="AQ43" s="10">
        <f t="shared" si="44"/>
        <v>2</v>
      </c>
      <c r="AR43" s="10">
        <f t="shared" si="45"/>
        <v>2</v>
      </c>
      <c r="AS43" s="10">
        <f t="shared" si="46"/>
        <v>2</v>
      </c>
      <c r="AT43" s="10">
        <f t="shared" si="47"/>
        <v>3</v>
      </c>
      <c r="AU43" s="10">
        <f t="shared" si="48"/>
        <v>3</v>
      </c>
      <c r="AV43" s="10">
        <f t="shared" si="49"/>
        <v>3</v>
      </c>
      <c r="AW43" s="10">
        <f t="shared" si="50"/>
        <v>2</v>
      </c>
      <c r="AX43" s="10">
        <f t="shared" si="51"/>
        <v>1</v>
      </c>
      <c r="AY43" s="10">
        <f t="shared" si="52"/>
        <v>2</v>
      </c>
      <c r="AZ43" s="10">
        <f t="shared" si="53"/>
        <v>2</v>
      </c>
      <c r="BA43" s="10">
        <f t="shared" si="54"/>
        <v>2</v>
      </c>
      <c r="BB43" s="10">
        <f t="shared" si="55"/>
        <v>2</v>
      </c>
      <c r="BC43" s="10"/>
      <c r="BE43" s="10">
        <f t="shared" si="56"/>
        <v>2</v>
      </c>
      <c r="BH43" s="10">
        <f t="shared" si="57"/>
        <v>276</v>
      </c>
      <c r="BI43" s="10">
        <f t="shared" si="58"/>
        <v>268</v>
      </c>
      <c r="BJ43" s="10">
        <f t="shared" si="59"/>
        <v>246</v>
      </c>
      <c r="BK43" s="10">
        <f t="shared" si="60"/>
        <v>206</v>
      </c>
      <c r="BL43" s="10">
        <f t="shared" si="61"/>
        <v>203</v>
      </c>
      <c r="BM43" s="10">
        <f t="shared" si="62"/>
        <v>196</v>
      </c>
      <c r="BN43" s="10">
        <f t="shared" si="63"/>
        <v>182</v>
      </c>
      <c r="BO43" s="10">
        <f t="shared" si="64"/>
        <v>178</v>
      </c>
      <c r="BP43" s="10">
        <f t="shared" si="65"/>
        <v>173</v>
      </c>
      <c r="BQ43" s="10">
        <f t="shared" si="66"/>
        <v>163</v>
      </c>
      <c r="BR43" s="10">
        <f t="shared" si="67"/>
        <v>156</v>
      </c>
      <c r="BS43" s="10">
        <f t="shared" si="68"/>
        <v>150</v>
      </c>
      <c r="BT43" s="10" t="str">
        <f t="shared" si="69"/>
        <v/>
      </c>
      <c r="BU43" s="10" t="str">
        <f t="shared" si="70"/>
        <v/>
      </c>
      <c r="BV43" s="10" t="str">
        <f t="shared" si="71"/>
        <v/>
      </c>
      <c r="BW43" s="10" t="str">
        <f t="shared" si="72"/>
        <v/>
      </c>
      <c r="BX43" s="10" t="str">
        <f t="shared" si="73"/>
        <v>-</v>
      </c>
      <c r="BY43" s="10" t="str">
        <f t="shared" si="74"/>
        <v>-</v>
      </c>
      <c r="BZ43" s="10" t="str">
        <f t="shared" si="75"/>
        <v>-</v>
      </c>
      <c r="CA43" s="31">
        <f t="shared" si="76"/>
        <v>4</v>
      </c>
      <c r="CC43">
        <f t="shared" si="35"/>
        <v>2397</v>
      </c>
      <c r="EN43" s="10">
        <v>39</v>
      </c>
      <c r="EP43" s="10">
        <f t="shared" si="77"/>
        <v>39</v>
      </c>
      <c r="EQ43" s="10" t="str">
        <f t="shared" si="37"/>
        <v>(39)</v>
      </c>
    </row>
    <row r="44" spans="1:147" ht="15.75">
      <c r="A44" s="7" t="str">
        <f t="shared" si="4"/>
        <v>40 (40)</v>
      </c>
      <c r="B44" s="8" t="s">
        <v>82</v>
      </c>
      <c r="C44" s="62" t="s">
        <v>44</v>
      </c>
      <c r="D44" s="20">
        <f t="shared" si="5"/>
        <v>2388</v>
      </c>
      <c r="E44" s="18"/>
      <c r="F44" s="14">
        <f t="shared" si="6"/>
        <v>9</v>
      </c>
      <c r="G44" s="19">
        <f t="shared" si="7"/>
        <v>132.66666666666666</v>
      </c>
      <c r="H44" s="18"/>
      <c r="I44" s="61"/>
      <c r="J44" s="61">
        <v>367</v>
      </c>
      <c r="K44" s="61"/>
      <c r="L44" s="61">
        <v>287</v>
      </c>
      <c r="M44" s="61"/>
      <c r="N44" s="61">
        <v>205</v>
      </c>
      <c r="O44" s="61"/>
      <c r="P44" s="96"/>
      <c r="Q44" s="61">
        <v>228</v>
      </c>
      <c r="R44" s="94"/>
      <c r="S44" s="61">
        <v>284</v>
      </c>
      <c r="T44" s="61">
        <v>243</v>
      </c>
      <c r="U44" s="61"/>
      <c r="V44" s="61"/>
      <c r="W44" s="61">
        <v>346</v>
      </c>
      <c r="X44" s="61"/>
      <c r="Y44" s="61">
        <v>190</v>
      </c>
      <c r="Z44" s="61">
        <v>238</v>
      </c>
      <c r="AA44" s="24">
        <f t="shared" si="8"/>
        <v>18</v>
      </c>
      <c r="AB44" s="68" t="str">
        <f t="shared" si="9"/>
        <v>-</v>
      </c>
      <c r="AC44" s="68" t="str">
        <f t="shared" si="10"/>
        <v>-</v>
      </c>
      <c r="AD44" s="68" t="str">
        <f t="shared" si="11"/>
        <v>-</v>
      </c>
      <c r="AE44" s="32">
        <v>40</v>
      </c>
      <c r="AF44" s="32">
        <f t="shared" si="12"/>
        <v>40</v>
      </c>
      <c r="AG44" s="32">
        <f t="shared" si="13"/>
        <v>40</v>
      </c>
      <c r="AH44" s="17">
        <v>40</v>
      </c>
      <c r="AK44" s="10">
        <f t="shared" si="38"/>
        <v>1</v>
      </c>
      <c r="AL44" s="10">
        <f t="shared" si="39"/>
        <v>2</v>
      </c>
      <c r="AM44" s="10">
        <f t="shared" si="40"/>
        <v>2</v>
      </c>
      <c r="AN44" s="10">
        <f t="shared" si="41"/>
        <v>2</v>
      </c>
      <c r="AO44" s="10">
        <f t="shared" si="42"/>
        <v>2</v>
      </c>
      <c r="AP44" s="10">
        <f t="shared" si="43"/>
        <v>2</v>
      </c>
      <c r="AQ44" s="10">
        <f t="shared" si="44"/>
        <v>2</v>
      </c>
      <c r="AR44" s="10">
        <f t="shared" si="45"/>
        <v>1</v>
      </c>
      <c r="AS44" s="10">
        <f t="shared" si="46"/>
        <v>2</v>
      </c>
      <c r="AT44" s="10">
        <f t="shared" si="47"/>
        <v>2</v>
      </c>
      <c r="AU44" s="10">
        <f t="shared" si="48"/>
        <v>2</v>
      </c>
      <c r="AV44" s="10">
        <f t="shared" si="49"/>
        <v>3</v>
      </c>
      <c r="AW44" s="10">
        <f t="shared" si="50"/>
        <v>2</v>
      </c>
      <c r="AX44" s="10">
        <f t="shared" si="51"/>
        <v>1</v>
      </c>
      <c r="AY44" s="10">
        <f t="shared" si="52"/>
        <v>2</v>
      </c>
      <c r="AZ44" s="10">
        <f t="shared" si="53"/>
        <v>2</v>
      </c>
      <c r="BA44" s="10">
        <f t="shared" si="54"/>
        <v>2</v>
      </c>
      <c r="BB44" s="10">
        <f t="shared" si="55"/>
        <v>3</v>
      </c>
      <c r="BC44" s="10"/>
      <c r="BE44" s="10">
        <f t="shared" si="56"/>
        <v>2</v>
      </c>
      <c r="BH44" s="10">
        <f t="shared" si="57"/>
        <v>367</v>
      </c>
      <c r="BI44" s="10">
        <f t="shared" si="58"/>
        <v>346</v>
      </c>
      <c r="BJ44" s="10">
        <f t="shared" si="59"/>
        <v>287</v>
      </c>
      <c r="BK44" s="10">
        <f t="shared" si="60"/>
        <v>284</v>
      </c>
      <c r="BL44" s="10">
        <f t="shared" si="61"/>
        <v>243</v>
      </c>
      <c r="BM44" s="10">
        <f t="shared" si="62"/>
        <v>238</v>
      </c>
      <c r="BN44" s="10">
        <f t="shared" si="63"/>
        <v>228</v>
      </c>
      <c r="BO44" s="10">
        <f t="shared" si="64"/>
        <v>205</v>
      </c>
      <c r="BP44" s="10">
        <f t="shared" si="65"/>
        <v>190</v>
      </c>
      <c r="BQ44" s="10" t="str">
        <f t="shared" si="66"/>
        <v/>
      </c>
      <c r="BR44" s="10" t="str">
        <f t="shared" si="67"/>
        <v/>
      </c>
      <c r="BS44" s="10" t="str">
        <f t="shared" si="68"/>
        <v/>
      </c>
      <c r="BT44" s="10" t="str">
        <f t="shared" si="69"/>
        <v/>
      </c>
      <c r="BU44" s="10" t="str">
        <f t="shared" si="70"/>
        <v/>
      </c>
      <c r="BV44" s="10" t="str">
        <f t="shared" si="71"/>
        <v/>
      </c>
      <c r="BW44" s="10" t="str">
        <f t="shared" si="72"/>
        <v/>
      </c>
      <c r="BX44" s="10" t="str">
        <f t="shared" si="73"/>
        <v>-</v>
      </c>
      <c r="BY44" s="10" t="str">
        <f t="shared" si="74"/>
        <v>-</v>
      </c>
      <c r="BZ44" s="10" t="str">
        <f t="shared" si="75"/>
        <v>-</v>
      </c>
      <c r="CA44" s="31">
        <f t="shared" si="76"/>
        <v>7</v>
      </c>
      <c r="CC44">
        <f t="shared" si="35"/>
        <v>2388</v>
      </c>
      <c r="EN44" s="10">
        <v>40</v>
      </c>
      <c r="EP44" s="10">
        <f t="shared" si="77"/>
        <v>40</v>
      </c>
      <c r="EQ44" s="10" t="str">
        <f t="shared" si="37"/>
        <v>(40)</v>
      </c>
    </row>
    <row r="45" spans="1:147" ht="15.75">
      <c r="A45" s="7" t="str">
        <f t="shared" si="4"/>
        <v>41 (41)</v>
      </c>
      <c r="B45" s="8" t="s">
        <v>34</v>
      </c>
      <c r="C45" s="9" t="s">
        <v>33</v>
      </c>
      <c r="D45" s="20">
        <f t="shared" si="5"/>
        <v>2374</v>
      </c>
      <c r="E45" s="18"/>
      <c r="F45" s="14">
        <f t="shared" si="6"/>
        <v>11</v>
      </c>
      <c r="G45" s="19">
        <f t="shared" si="7"/>
        <v>107.90909090909091</v>
      </c>
      <c r="H45" s="18"/>
      <c r="I45" s="61">
        <v>268</v>
      </c>
      <c r="J45" s="61"/>
      <c r="K45" s="61">
        <v>170</v>
      </c>
      <c r="L45" s="61">
        <v>244</v>
      </c>
      <c r="M45" s="99">
        <v>244</v>
      </c>
      <c r="N45" s="61"/>
      <c r="O45" s="61">
        <v>217</v>
      </c>
      <c r="P45" s="96"/>
      <c r="Q45" s="99">
        <v>144</v>
      </c>
      <c r="R45" s="106">
        <v>210</v>
      </c>
      <c r="S45" s="99">
        <v>194</v>
      </c>
      <c r="T45" s="61">
        <v>231</v>
      </c>
      <c r="U45" s="61"/>
      <c r="V45" s="61"/>
      <c r="W45" s="61">
        <v>274</v>
      </c>
      <c r="X45" s="61"/>
      <c r="Y45" s="133"/>
      <c r="Z45" s="61">
        <v>178</v>
      </c>
      <c r="AA45" s="104">
        <f t="shared" si="8"/>
        <v>18</v>
      </c>
      <c r="AB45" s="68" t="str">
        <f t="shared" si="9"/>
        <v>-</v>
      </c>
      <c r="AC45" s="68" t="str">
        <f t="shared" si="10"/>
        <v>-</v>
      </c>
      <c r="AD45" s="68" t="str">
        <f t="shared" si="11"/>
        <v>-</v>
      </c>
      <c r="AE45" s="32">
        <v>41</v>
      </c>
      <c r="AF45" s="32">
        <f t="shared" si="12"/>
        <v>41</v>
      </c>
      <c r="AG45" s="32">
        <f t="shared" si="13"/>
        <v>41</v>
      </c>
      <c r="AH45" s="17">
        <v>41</v>
      </c>
      <c r="AK45" s="10">
        <f t="shared" si="38"/>
        <v>2</v>
      </c>
      <c r="AL45" s="10">
        <f t="shared" si="39"/>
        <v>2</v>
      </c>
      <c r="AM45" s="10">
        <f t="shared" si="40"/>
        <v>2</v>
      </c>
      <c r="AN45" s="10">
        <f t="shared" si="41"/>
        <v>3</v>
      </c>
      <c r="AO45" s="10">
        <f t="shared" si="42"/>
        <v>3</v>
      </c>
      <c r="AP45" s="10">
        <f t="shared" si="43"/>
        <v>2</v>
      </c>
      <c r="AQ45" s="10">
        <f t="shared" si="44"/>
        <v>2</v>
      </c>
      <c r="AR45" s="10">
        <f t="shared" si="45"/>
        <v>2</v>
      </c>
      <c r="AS45" s="10">
        <f t="shared" si="46"/>
        <v>2</v>
      </c>
      <c r="AT45" s="10">
        <f t="shared" si="47"/>
        <v>3</v>
      </c>
      <c r="AU45" s="10">
        <f t="shared" si="48"/>
        <v>3</v>
      </c>
      <c r="AV45" s="10">
        <f t="shared" si="49"/>
        <v>3</v>
      </c>
      <c r="AW45" s="10">
        <f t="shared" si="50"/>
        <v>2</v>
      </c>
      <c r="AX45" s="10">
        <f t="shared" si="51"/>
        <v>1</v>
      </c>
      <c r="AY45" s="10">
        <f t="shared" si="52"/>
        <v>2</v>
      </c>
      <c r="AZ45" s="10">
        <f t="shared" si="53"/>
        <v>2</v>
      </c>
      <c r="BA45" s="10">
        <f t="shared" si="54"/>
        <v>1</v>
      </c>
      <c r="BB45" s="10">
        <f t="shared" si="55"/>
        <v>2</v>
      </c>
      <c r="BC45" s="10"/>
      <c r="BE45" s="10">
        <f t="shared" si="56"/>
        <v>2</v>
      </c>
      <c r="BH45" s="10">
        <f t="shared" si="57"/>
        <v>274</v>
      </c>
      <c r="BI45" s="10">
        <f t="shared" si="58"/>
        <v>268</v>
      </c>
      <c r="BJ45" s="10">
        <f t="shared" si="59"/>
        <v>244</v>
      </c>
      <c r="BK45" s="10">
        <f t="shared" si="60"/>
        <v>244</v>
      </c>
      <c r="BL45" s="10">
        <f t="shared" si="61"/>
        <v>231</v>
      </c>
      <c r="BM45" s="10">
        <f t="shared" si="62"/>
        <v>217</v>
      </c>
      <c r="BN45" s="10">
        <f t="shared" si="63"/>
        <v>210</v>
      </c>
      <c r="BO45" s="10">
        <f t="shared" si="64"/>
        <v>194</v>
      </c>
      <c r="BP45" s="10">
        <f t="shared" si="65"/>
        <v>178</v>
      </c>
      <c r="BQ45" s="10">
        <f t="shared" si="66"/>
        <v>170</v>
      </c>
      <c r="BR45" s="10">
        <f t="shared" si="67"/>
        <v>144</v>
      </c>
      <c r="BS45" s="10" t="str">
        <f t="shared" si="68"/>
        <v/>
      </c>
      <c r="BT45" s="10" t="str">
        <f t="shared" si="69"/>
        <v/>
      </c>
      <c r="BU45" s="10" t="str">
        <f t="shared" si="70"/>
        <v/>
      </c>
      <c r="BV45" s="10" t="str">
        <f t="shared" si="71"/>
        <v/>
      </c>
      <c r="BW45" s="10" t="str">
        <f t="shared" si="72"/>
        <v/>
      </c>
      <c r="BX45" s="10" t="str">
        <f t="shared" si="73"/>
        <v>-</v>
      </c>
      <c r="BY45" s="10" t="str">
        <f t="shared" si="74"/>
        <v>-</v>
      </c>
      <c r="BZ45" s="10" t="str">
        <f t="shared" si="75"/>
        <v>-</v>
      </c>
      <c r="CA45" s="31">
        <f t="shared" si="76"/>
        <v>5</v>
      </c>
      <c r="CC45">
        <f t="shared" si="35"/>
        <v>2374</v>
      </c>
      <c r="EN45" s="10">
        <v>41</v>
      </c>
      <c r="EP45" s="10">
        <f t="shared" si="77"/>
        <v>41</v>
      </c>
      <c r="EQ45" s="10" t="str">
        <f t="shared" si="37"/>
        <v>(41)</v>
      </c>
    </row>
    <row r="46" spans="1:147" ht="15.75">
      <c r="A46" s="7" t="str">
        <f t="shared" si="4"/>
        <v>42 (42)</v>
      </c>
      <c r="B46" s="92" t="s">
        <v>164</v>
      </c>
      <c r="C46" s="62" t="s">
        <v>102</v>
      </c>
      <c r="D46" s="20">
        <f t="shared" si="5"/>
        <v>2357</v>
      </c>
      <c r="E46" s="18"/>
      <c r="F46" s="14">
        <f t="shared" si="6"/>
        <v>10</v>
      </c>
      <c r="G46" s="19">
        <f t="shared" si="7"/>
        <v>117.85</v>
      </c>
      <c r="H46" s="18"/>
      <c r="I46" s="14"/>
      <c r="J46" s="99">
        <v>240</v>
      </c>
      <c r="K46" s="99">
        <v>234</v>
      </c>
      <c r="L46" s="99">
        <v>303</v>
      </c>
      <c r="M46" s="99">
        <v>215</v>
      </c>
      <c r="N46" s="99"/>
      <c r="O46" s="99"/>
      <c r="P46" s="105">
        <v>224</v>
      </c>
      <c r="Q46" s="99">
        <v>172</v>
      </c>
      <c r="R46" s="106"/>
      <c r="S46" s="99"/>
      <c r="T46" s="99"/>
      <c r="U46" s="99">
        <v>244</v>
      </c>
      <c r="V46" s="61"/>
      <c r="W46" s="99"/>
      <c r="X46" s="99">
        <v>251</v>
      </c>
      <c r="Y46" s="99">
        <v>226</v>
      </c>
      <c r="Z46" s="99">
        <v>248</v>
      </c>
      <c r="AA46" s="117">
        <f t="shared" si="8"/>
        <v>18</v>
      </c>
      <c r="AB46" s="68" t="str">
        <f t="shared" si="9"/>
        <v>-</v>
      </c>
      <c r="AC46" s="68" t="str">
        <f t="shared" si="10"/>
        <v>-</v>
      </c>
      <c r="AD46" s="68" t="str">
        <f t="shared" si="11"/>
        <v>-</v>
      </c>
      <c r="AE46" s="32">
        <v>42</v>
      </c>
      <c r="AF46" s="32">
        <f t="shared" si="12"/>
        <v>42</v>
      </c>
      <c r="AG46" s="32">
        <f t="shared" si="13"/>
        <v>42</v>
      </c>
      <c r="AH46" s="17">
        <v>42</v>
      </c>
      <c r="AK46" s="10">
        <f t="shared" si="38"/>
        <v>1</v>
      </c>
      <c r="AL46" s="10">
        <f t="shared" si="39"/>
        <v>2</v>
      </c>
      <c r="AM46" s="10">
        <f t="shared" si="40"/>
        <v>3</v>
      </c>
      <c r="AN46" s="10">
        <f t="shared" si="41"/>
        <v>3</v>
      </c>
      <c r="AO46" s="10">
        <f t="shared" si="42"/>
        <v>3</v>
      </c>
      <c r="AP46" s="10">
        <f t="shared" si="43"/>
        <v>2</v>
      </c>
      <c r="AQ46" s="10">
        <f t="shared" si="44"/>
        <v>1</v>
      </c>
      <c r="AR46" s="10">
        <f t="shared" si="45"/>
        <v>2</v>
      </c>
      <c r="AS46" s="10">
        <f t="shared" si="46"/>
        <v>3</v>
      </c>
      <c r="AT46" s="10">
        <f t="shared" si="47"/>
        <v>2</v>
      </c>
      <c r="AU46" s="10">
        <f t="shared" si="48"/>
        <v>1</v>
      </c>
      <c r="AV46" s="10">
        <f t="shared" si="49"/>
        <v>1</v>
      </c>
      <c r="AW46" s="10">
        <f t="shared" si="50"/>
        <v>2</v>
      </c>
      <c r="AX46" s="10">
        <f t="shared" si="51"/>
        <v>2</v>
      </c>
      <c r="AY46" s="10">
        <f t="shared" si="52"/>
        <v>1</v>
      </c>
      <c r="AZ46" s="10">
        <f t="shared" si="53"/>
        <v>2</v>
      </c>
      <c r="BA46" s="10">
        <f t="shared" si="54"/>
        <v>3</v>
      </c>
      <c r="BB46" s="10">
        <f t="shared" si="55"/>
        <v>3</v>
      </c>
      <c r="BC46" s="10"/>
      <c r="BE46" s="10">
        <f t="shared" si="56"/>
        <v>2</v>
      </c>
      <c r="BH46" s="10">
        <f t="shared" si="57"/>
        <v>303</v>
      </c>
      <c r="BI46" s="10">
        <f t="shared" si="58"/>
        <v>251</v>
      </c>
      <c r="BJ46" s="10">
        <f t="shared" si="59"/>
        <v>248</v>
      </c>
      <c r="BK46" s="10">
        <f t="shared" si="60"/>
        <v>244</v>
      </c>
      <c r="BL46" s="10">
        <f t="shared" si="61"/>
        <v>240</v>
      </c>
      <c r="BM46" s="10">
        <f t="shared" si="62"/>
        <v>234</v>
      </c>
      <c r="BN46" s="10">
        <f t="shared" si="63"/>
        <v>226</v>
      </c>
      <c r="BO46" s="10">
        <f t="shared" si="64"/>
        <v>224</v>
      </c>
      <c r="BP46" s="10">
        <f t="shared" si="65"/>
        <v>215</v>
      </c>
      <c r="BQ46" s="10">
        <f t="shared" si="66"/>
        <v>172</v>
      </c>
      <c r="BR46" s="10" t="str">
        <f t="shared" si="67"/>
        <v/>
      </c>
      <c r="BS46" s="10" t="str">
        <f t="shared" si="68"/>
        <v/>
      </c>
      <c r="BT46" s="10" t="str">
        <f t="shared" si="69"/>
        <v/>
      </c>
      <c r="BU46" s="10" t="str">
        <f t="shared" si="70"/>
        <v/>
      </c>
      <c r="BV46" s="10" t="str">
        <f t="shared" si="71"/>
        <v/>
      </c>
      <c r="BW46" s="10" t="str">
        <f t="shared" si="72"/>
        <v/>
      </c>
      <c r="BX46" s="10" t="str">
        <f t="shared" si="73"/>
        <v>-</v>
      </c>
      <c r="BY46" s="10" t="str">
        <f t="shared" si="74"/>
        <v>-</v>
      </c>
      <c r="BZ46" s="10" t="str">
        <f t="shared" si="75"/>
        <v>-</v>
      </c>
      <c r="CA46" s="31">
        <f t="shared" si="76"/>
        <v>6</v>
      </c>
      <c r="CC46">
        <f t="shared" si="35"/>
        <v>2357</v>
      </c>
      <c r="EN46" s="10">
        <v>42</v>
      </c>
      <c r="EP46" s="10">
        <f t="shared" si="77"/>
        <v>42</v>
      </c>
      <c r="EQ46" s="10" t="str">
        <f t="shared" si="37"/>
        <v>(42)</v>
      </c>
    </row>
    <row r="47" spans="1:147" ht="15.75">
      <c r="A47" s="7" t="str">
        <f t="shared" si="4"/>
        <v>43 (43)</v>
      </c>
      <c r="B47" s="8" t="s">
        <v>131</v>
      </c>
      <c r="C47" s="9" t="s">
        <v>78</v>
      </c>
      <c r="D47" s="20">
        <f t="shared" si="5"/>
        <v>2317</v>
      </c>
      <c r="E47" s="18"/>
      <c r="F47" s="14">
        <f t="shared" si="6"/>
        <v>10</v>
      </c>
      <c r="G47" s="19">
        <f t="shared" si="7"/>
        <v>115.85</v>
      </c>
      <c r="H47" s="18"/>
      <c r="I47" s="61"/>
      <c r="J47" s="61">
        <v>220</v>
      </c>
      <c r="K47" s="61"/>
      <c r="L47" s="61">
        <v>249</v>
      </c>
      <c r="M47" s="61">
        <v>206</v>
      </c>
      <c r="N47" s="61"/>
      <c r="O47" s="61"/>
      <c r="P47" s="96">
        <v>200</v>
      </c>
      <c r="Q47" s="61">
        <v>217</v>
      </c>
      <c r="R47" s="94">
        <v>308</v>
      </c>
      <c r="S47" s="61">
        <v>195</v>
      </c>
      <c r="T47" s="61">
        <v>227</v>
      </c>
      <c r="U47" s="61">
        <v>260</v>
      </c>
      <c r="V47" s="61"/>
      <c r="W47" s="61"/>
      <c r="X47" s="61">
        <v>235</v>
      </c>
      <c r="Y47" s="61"/>
      <c r="Z47" s="61"/>
      <c r="AA47" s="104">
        <f t="shared" si="8"/>
        <v>18</v>
      </c>
      <c r="AB47" s="68" t="str">
        <f t="shared" si="9"/>
        <v>-</v>
      </c>
      <c r="AC47" s="68" t="str">
        <f t="shared" si="10"/>
        <v>-</v>
      </c>
      <c r="AD47" s="68" t="str">
        <f t="shared" si="11"/>
        <v>-</v>
      </c>
      <c r="AE47" s="32">
        <v>43</v>
      </c>
      <c r="AF47" s="32">
        <f t="shared" si="12"/>
        <v>43</v>
      </c>
      <c r="AG47" s="32">
        <f t="shared" si="13"/>
        <v>43</v>
      </c>
      <c r="AH47" s="17">
        <v>43</v>
      </c>
      <c r="AK47" s="10">
        <f t="shared" si="38"/>
        <v>1</v>
      </c>
      <c r="AL47" s="10">
        <f t="shared" si="39"/>
        <v>2</v>
      </c>
      <c r="AM47" s="10">
        <f t="shared" si="40"/>
        <v>2</v>
      </c>
      <c r="AN47" s="10">
        <f t="shared" si="41"/>
        <v>2</v>
      </c>
      <c r="AO47" s="10">
        <f t="shared" si="42"/>
        <v>3</v>
      </c>
      <c r="AP47" s="10">
        <f t="shared" si="43"/>
        <v>2</v>
      </c>
      <c r="AQ47" s="10">
        <f t="shared" si="44"/>
        <v>1</v>
      </c>
      <c r="AR47" s="10">
        <f t="shared" si="45"/>
        <v>2</v>
      </c>
      <c r="AS47" s="10">
        <f t="shared" si="46"/>
        <v>3</v>
      </c>
      <c r="AT47" s="10">
        <f t="shared" si="47"/>
        <v>3</v>
      </c>
      <c r="AU47" s="10">
        <f t="shared" si="48"/>
        <v>3</v>
      </c>
      <c r="AV47" s="10">
        <f t="shared" si="49"/>
        <v>3</v>
      </c>
      <c r="AW47" s="10">
        <f t="shared" si="50"/>
        <v>3</v>
      </c>
      <c r="AX47" s="10">
        <f t="shared" si="51"/>
        <v>2</v>
      </c>
      <c r="AY47" s="10">
        <f t="shared" si="52"/>
        <v>1</v>
      </c>
      <c r="AZ47" s="10">
        <f t="shared" si="53"/>
        <v>2</v>
      </c>
      <c r="BA47" s="10">
        <f t="shared" si="54"/>
        <v>2</v>
      </c>
      <c r="BB47" s="10">
        <f t="shared" si="55"/>
        <v>1</v>
      </c>
      <c r="BC47" s="10"/>
      <c r="BE47" s="10">
        <f t="shared" si="56"/>
        <v>2</v>
      </c>
      <c r="BH47" s="10">
        <f t="shared" si="57"/>
        <v>308</v>
      </c>
      <c r="BI47" s="10">
        <f t="shared" si="58"/>
        <v>260</v>
      </c>
      <c r="BJ47" s="10">
        <f t="shared" si="59"/>
        <v>249</v>
      </c>
      <c r="BK47" s="10">
        <f t="shared" si="60"/>
        <v>235</v>
      </c>
      <c r="BL47" s="10">
        <f t="shared" si="61"/>
        <v>227</v>
      </c>
      <c r="BM47" s="10">
        <f t="shared" si="62"/>
        <v>220</v>
      </c>
      <c r="BN47" s="10">
        <f t="shared" si="63"/>
        <v>217</v>
      </c>
      <c r="BO47" s="10">
        <f t="shared" si="64"/>
        <v>206</v>
      </c>
      <c r="BP47" s="10">
        <f t="shared" si="65"/>
        <v>200</v>
      </c>
      <c r="BQ47" s="10">
        <f t="shared" si="66"/>
        <v>195</v>
      </c>
      <c r="BR47" s="10" t="str">
        <f t="shared" si="67"/>
        <v/>
      </c>
      <c r="BS47" s="10" t="str">
        <f t="shared" si="68"/>
        <v/>
      </c>
      <c r="BT47" s="10" t="str">
        <f t="shared" si="69"/>
        <v/>
      </c>
      <c r="BU47" s="10" t="str">
        <f t="shared" si="70"/>
        <v/>
      </c>
      <c r="BV47" s="10" t="str">
        <f t="shared" si="71"/>
        <v/>
      </c>
      <c r="BW47" s="10" t="str">
        <f t="shared" si="72"/>
        <v/>
      </c>
      <c r="BX47" s="10" t="str">
        <f t="shared" si="73"/>
        <v>-</v>
      </c>
      <c r="BY47" s="10" t="str">
        <f t="shared" si="74"/>
        <v>-</v>
      </c>
      <c r="BZ47" s="10" t="str">
        <f t="shared" si="75"/>
        <v>-</v>
      </c>
      <c r="CA47" s="31">
        <f t="shared" si="76"/>
        <v>6</v>
      </c>
      <c r="CC47">
        <f t="shared" si="35"/>
        <v>2317</v>
      </c>
      <c r="EN47" s="10">
        <v>43</v>
      </c>
      <c r="EP47" s="10">
        <f t="shared" si="77"/>
        <v>43</v>
      </c>
      <c r="EQ47" s="10" t="str">
        <f t="shared" si="37"/>
        <v>(43)</v>
      </c>
    </row>
    <row r="48" spans="1:147" ht="15.75">
      <c r="A48" s="7" t="str">
        <f t="shared" si="4"/>
        <v>44 (44)</v>
      </c>
      <c r="B48" s="8" t="s">
        <v>97</v>
      </c>
      <c r="C48" s="9" t="s">
        <v>78</v>
      </c>
      <c r="D48" s="20">
        <f t="shared" si="5"/>
        <v>2277</v>
      </c>
      <c r="E48" s="18"/>
      <c r="F48" s="14">
        <f t="shared" si="6"/>
        <v>11</v>
      </c>
      <c r="G48" s="19">
        <f t="shared" si="7"/>
        <v>103.5</v>
      </c>
      <c r="H48" s="18"/>
      <c r="I48" s="61"/>
      <c r="J48" s="61">
        <v>213</v>
      </c>
      <c r="K48" s="61">
        <v>278</v>
      </c>
      <c r="L48" s="61">
        <v>265</v>
      </c>
      <c r="M48" s="61">
        <v>215</v>
      </c>
      <c r="N48" s="61"/>
      <c r="O48" s="61"/>
      <c r="P48" s="96"/>
      <c r="Q48" s="61">
        <v>206</v>
      </c>
      <c r="R48" s="94">
        <v>205</v>
      </c>
      <c r="S48" s="61">
        <v>142</v>
      </c>
      <c r="T48" s="112"/>
      <c r="U48" s="61">
        <v>133</v>
      </c>
      <c r="V48" s="61"/>
      <c r="W48" s="61"/>
      <c r="X48" s="61">
        <v>191</v>
      </c>
      <c r="Y48" s="61">
        <v>270</v>
      </c>
      <c r="Z48" s="61">
        <v>159</v>
      </c>
      <c r="AA48" s="104">
        <f t="shared" si="8"/>
        <v>18</v>
      </c>
      <c r="AB48" s="68" t="str">
        <f t="shared" si="9"/>
        <v>-</v>
      </c>
      <c r="AC48" s="68" t="str">
        <f t="shared" si="10"/>
        <v>-</v>
      </c>
      <c r="AD48" s="68" t="str">
        <f t="shared" si="11"/>
        <v>-</v>
      </c>
      <c r="AE48" s="32">
        <v>44</v>
      </c>
      <c r="AF48" s="32">
        <f t="shared" si="12"/>
        <v>44</v>
      </c>
      <c r="AG48" s="32">
        <f t="shared" si="13"/>
        <v>44</v>
      </c>
      <c r="AH48" s="17">
        <v>44</v>
      </c>
      <c r="AK48" s="10">
        <f t="shared" si="38"/>
        <v>1</v>
      </c>
      <c r="AL48" s="10">
        <f t="shared" si="39"/>
        <v>2</v>
      </c>
      <c r="AM48" s="10">
        <f t="shared" si="40"/>
        <v>3</v>
      </c>
      <c r="AN48" s="10">
        <f t="shared" si="41"/>
        <v>3</v>
      </c>
      <c r="AO48" s="10">
        <f t="shared" si="42"/>
        <v>3</v>
      </c>
      <c r="AP48" s="10">
        <f t="shared" si="43"/>
        <v>2</v>
      </c>
      <c r="AQ48" s="10">
        <f t="shared" si="44"/>
        <v>1</v>
      </c>
      <c r="AR48" s="10">
        <f t="shared" si="45"/>
        <v>1</v>
      </c>
      <c r="AS48" s="10">
        <f t="shared" si="46"/>
        <v>2</v>
      </c>
      <c r="AT48" s="10">
        <f t="shared" si="47"/>
        <v>3</v>
      </c>
      <c r="AU48" s="10">
        <f t="shared" si="48"/>
        <v>3</v>
      </c>
      <c r="AV48" s="10">
        <f t="shared" si="49"/>
        <v>2</v>
      </c>
      <c r="AW48" s="10">
        <f t="shared" si="50"/>
        <v>2</v>
      </c>
      <c r="AX48" s="10">
        <f t="shared" si="51"/>
        <v>2</v>
      </c>
      <c r="AY48" s="10">
        <f t="shared" si="52"/>
        <v>1</v>
      </c>
      <c r="AZ48" s="10">
        <f t="shared" si="53"/>
        <v>2</v>
      </c>
      <c r="BA48" s="10">
        <f t="shared" si="54"/>
        <v>3</v>
      </c>
      <c r="BB48" s="10">
        <f t="shared" si="55"/>
        <v>3</v>
      </c>
      <c r="BC48" s="10"/>
      <c r="BE48" s="10">
        <f t="shared" si="56"/>
        <v>2</v>
      </c>
      <c r="BH48" s="10">
        <f t="shared" si="57"/>
        <v>278</v>
      </c>
      <c r="BI48" s="10">
        <f t="shared" si="58"/>
        <v>270</v>
      </c>
      <c r="BJ48" s="10">
        <f t="shared" si="59"/>
        <v>265</v>
      </c>
      <c r="BK48" s="10">
        <f t="shared" si="60"/>
        <v>215</v>
      </c>
      <c r="BL48" s="10">
        <f t="shared" si="61"/>
        <v>213</v>
      </c>
      <c r="BM48" s="10">
        <f t="shared" si="62"/>
        <v>206</v>
      </c>
      <c r="BN48" s="10">
        <f t="shared" si="63"/>
        <v>205</v>
      </c>
      <c r="BO48" s="10">
        <f t="shared" si="64"/>
        <v>191</v>
      </c>
      <c r="BP48" s="10">
        <f t="shared" si="65"/>
        <v>159</v>
      </c>
      <c r="BQ48" s="10">
        <f t="shared" si="66"/>
        <v>142</v>
      </c>
      <c r="BR48" s="10">
        <f t="shared" si="67"/>
        <v>133</v>
      </c>
      <c r="BS48" s="10" t="str">
        <f t="shared" si="68"/>
        <v/>
      </c>
      <c r="BT48" s="10" t="str">
        <f t="shared" si="69"/>
        <v/>
      </c>
      <c r="BU48" s="10" t="str">
        <f t="shared" si="70"/>
        <v/>
      </c>
      <c r="BV48" s="10" t="str">
        <f t="shared" si="71"/>
        <v/>
      </c>
      <c r="BW48" s="10" t="str">
        <f t="shared" si="72"/>
        <v/>
      </c>
      <c r="BX48" s="10" t="str">
        <f t="shared" si="73"/>
        <v>-</v>
      </c>
      <c r="BY48" s="10" t="str">
        <f t="shared" si="74"/>
        <v>-</v>
      </c>
      <c r="BZ48" s="10" t="str">
        <f t="shared" si="75"/>
        <v>-</v>
      </c>
      <c r="CA48" s="31">
        <f t="shared" si="76"/>
        <v>5</v>
      </c>
      <c r="CC48">
        <f t="shared" si="35"/>
        <v>2277</v>
      </c>
      <c r="EN48" s="10">
        <v>44</v>
      </c>
      <c r="EP48" s="10">
        <f t="shared" si="77"/>
        <v>44</v>
      </c>
      <c r="EQ48" s="10" t="str">
        <f t="shared" si="37"/>
        <v>(44)</v>
      </c>
    </row>
    <row r="49" spans="1:147" ht="15.75">
      <c r="A49" s="7" t="str">
        <f t="shared" si="4"/>
        <v>45 (45)</v>
      </c>
      <c r="B49" s="8" t="s">
        <v>99</v>
      </c>
      <c r="C49" s="9" t="s">
        <v>33</v>
      </c>
      <c r="D49" s="20">
        <f t="shared" si="5"/>
        <v>2171</v>
      </c>
      <c r="E49" s="18"/>
      <c r="F49" s="14">
        <f t="shared" si="6"/>
        <v>14</v>
      </c>
      <c r="G49" s="19">
        <f t="shared" si="7"/>
        <v>83.75</v>
      </c>
      <c r="H49" s="18"/>
      <c r="I49" s="61">
        <v>184</v>
      </c>
      <c r="J49" s="61">
        <v>172</v>
      </c>
      <c r="K49" s="99">
        <v>212</v>
      </c>
      <c r="L49" s="61">
        <v>179</v>
      </c>
      <c r="M49" s="61">
        <v>202</v>
      </c>
      <c r="N49" s="61"/>
      <c r="O49" s="99">
        <v>127</v>
      </c>
      <c r="P49" s="96"/>
      <c r="Q49" s="61">
        <v>148</v>
      </c>
      <c r="R49" s="106">
        <v>140</v>
      </c>
      <c r="S49" s="99">
        <v>197</v>
      </c>
      <c r="T49" s="91">
        <v>77</v>
      </c>
      <c r="U49" s="61">
        <v>210</v>
      </c>
      <c r="V49" s="61"/>
      <c r="W49" s="91">
        <v>97</v>
      </c>
      <c r="X49" s="61"/>
      <c r="Y49" s="61">
        <v>177</v>
      </c>
      <c r="Z49" s="61">
        <v>223</v>
      </c>
      <c r="AA49" s="104">
        <f t="shared" si="8"/>
        <v>18</v>
      </c>
      <c r="AB49" s="68">
        <f t="shared" si="9"/>
        <v>97</v>
      </c>
      <c r="AC49" s="68">
        <f t="shared" si="10"/>
        <v>77</v>
      </c>
      <c r="AD49" s="68" t="str">
        <f t="shared" si="11"/>
        <v>-</v>
      </c>
      <c r="AE49" s="32">
        <v>45</v>
      </c>
      <c r="AF49" s="32">
        <f t="shared" si="12"/>
        <v>45</v>
      </c>
      <c r="AG49" s="32">
        <f t="shared" si="13"/>
        <v>45</v>
      </c>
      <c r="AH49" s="17">
        <v>45</v>
      </c>
      <c r="AK49" s="10">
        <f t="shared" si="38"/>
        <v>2</v>
      </c>
      <c r="AL49" s="10">
        <f t="shared" si="39"/>
        <v>3</v>
      </c>
      <c r="AM49" s="10">
        <f t="shared" si="40"/>
        <v>3</v>
      </c>
      <c r="AN49" s="10">
        <f t="shared" si="41"/>
        <v>3</v>
      </c>
      <c r="AO49" s="10">
        <f t="shared" si="42"/>
        <v>3</v>
      </c>
      <c r="AP49" s="10">
        <f t="shared" si="43"/>
        <v>2</v>
      </c>
      <c r="AQ49" s="10">
        <f t="shared" si="44"/>
        <v>2</v>
      </c>
      <c r="AR49" s="10">
        <f t="shared" si="45"/>
        <v>2</v>
      </c>
      <c r="AS49" s="10">
        <f t="shared" si="46"/>
        <v>2</v>
      </c>
      <c r="AT49" s="10">
        <f t="shared" si="47"/>
        <v>3</v>
      </c>
      <c r="AU49" s="10">
        <f t="shared" si="48"/>
        <v>3</v>
      </c>
      <c r="AV49" s="10">
        <f t="shared" si="49"/>
        <v>3</v>
      </c>
      <c r="AW49" s="10">
        <f t="shared" si="50"/>
        <v>3</v>
      </c>
      <c r="AX49" s="10">
        <f t="shared" si="51"/>
        <v>2</v>
      </c>
      <c r="AY49" s="10">
        <f t="shared" si="52"/>
        <v>2</v>
      </c>
      <c r="AZ49" s="10">
        <f t="shared" si="53"/>
        <v>2</v>
      </c>
      <c r="BA49" s="10">
        <f t="shared" si="54"/>
        <v>2</v>
      </c>
      <c r="BB49" s="10">
        <f t="shared" si="55"/>
        <v>3</v>
      </c>
      <c r="BC49" s="10"/>
      <c r="BE49" s="10">
        <f t="shared" si="56"/>
        <v>2</v>
      </c>
      <c r="BH49" s="10">
        <f t="shared" si="57"/>
        <v>223</v>
      </c>
      <c r="BI49" s="10">
        <f t="shared" si="58"/>
        <v>212</v>
      </c>
      <c r="BJ49" s="10">
        <f t="shared" si="59"/>
        <v>210</v>
      </c>
      <c r="BK49" s="10">
        <f t="shared" si="60"/>
        <v>202</v>
      </c>
      <c r="BL49" s="10">
        <f t="shared" si="61"/>
        <v>197</v>
      </c>
      <c r="BM49" s="10">
        <f t="shared" si="62"/>
        <v>184</v>
      </c>
      <c r="BN49" s="10">
        <f t="shared" si="63"/>
        <v>179</v>
      </c>
      <c r="BO49" s="10">
        <f t="shared" si="64"/>
        <v>177</v>
      </c>
      <c r="BP49" s="10">
        <f t="shared" si="65"/>
        <v>172</v>
      </c>
      <c r="BQ49" s="10">
        <f t="shared" si="66"/>
        <v>148</v>
      </c>
      <c r="BR49" s="10">
        <f t="shared" si="67"/>
        <v>140</v>
      </c>
      <c r="BS49" s="10">
        <f t="shared" si="68"/>
        <v>127</v>
      </c>
      <c r="BT49" s="10">
        <f t="shared" si="69"/>
        <v>97</v>
      </c>
      <c r="BU49" s="10">
        <f t="shared" si="70"/>
        <v>77</v>
      </c>
      <c r="BV49" s="10" t="str">
        <f t="shared" si="71"/>
        <v/>
      </c>
      <c r="BW49" s="10" t="str">
        <f t="shared" si="72"/>
        <v/>
      </c>
      <c r="BX49" s="10">
        <f t="shared" si="73"/>
        <v>97</v>
      </c>
      <c r="BY49" s="10">
        <f t="shared" si="74"/>
        <v>77</v>
      </c>
      <c r="BZ49" s="10" t="str">
        <f t="shared" si="75"/>
        <v>-</v>
      </c>
      <c r="CA49" s="31">
        <f t="shared" si="76"/>
        <v>2</v>
      </c>
      <c r="CC49">
        <f t="shared" si="35"/>
        <v>2345</v>
      </c>
      <c r="EN49" s="10">
        <v>45</v>
      </c>
      <c r="EP49" s="10">
        <f t="shared" si="77"/>
        <v>45</v>
      </c>
      <c r="EQ49" s="10" t="str">
        <f t="shared" si="37"/>
        <v>(45)</v>
      </c>
    </row>
    <row r="50" spans="1:147" ht="15.75">
      <c r="A50" s="7" t="str">
        <f t="shared" si="4"/>
        <v>46 (46)</v>
      </c>
      <c r="B50" s="8" t="s">
        <v>42</v>
      </c>
      <c r="C50" s="9" t="s">
        <v>31</v>
      </c>
      <c r="D50" s="20">
        <f t="shared" si="5"/>
        <v>2144</v>
      </c>
      <c r="E50" s="18"/>
      <c r="F50" s="14">
        <f t="shared" si="6"/>
        <v>12</v>
      </c>
      <c r="G50" s="19">
        <f t="shared" si="7"/>
        <v>89.333333333333329</v>
      </c>
      <c r="H50" s="18"/>
      <c r="I50" s="61"/>
      <c r="J50" s="61">
        <v>171</v>
      </c>
      <c r="K50" s="61">
        <v>274</v>
      </c>
      <c r="L50" s="61">
        <v>171</v>
      </c>
      <c r="M50" s="61">
        <v>137</v>
      </c>
      <c r="N50" s="61"/>
      <c r="O50" s="61">
        <v>202</v>
      </c>
      <c r="P50" s="96"/>
      <c r="Q50" s="61">
        <v>198</v>
      </c>
      <c r="R50" s="94">
        <v>141</v>
      </c>
      <c r="S50" s="61">
        <v>209</v>
      </c>
      <c r="T50" s="61">
        <v>220</v>
      </c>
      <c r="U50" s="61">
        <v>171</v>
      </c>
      <c r="V50" s="61"/>
      <c r="W50" s="61">
        <v>121</v>
      </c>
      <c r="X50" s="61"/>
      <c r="Y50" s="61">
        <v>129</v>
      </c>
      <c r="Z50" s="61"/>
      <c r="AA50" s="104">
        <f t="shared" si="8"/>
        <v>18</v>
      </c>
      <c r="AB50" s="68" t="str">
        <f t="shared" si="9"/>
        <v>-</v>
      </c>
      <c r="AC50" s="68" t="str">
        <f t="shared" si="10"/>
        <v>-</v>
      </c>
      <c r="AD50" s="68" t="str">
        <f t="shared" si="11"/>
        <v>-</v>
      </c>
      <c r="AE50" s="32">
        <v>46</v>
      </c>
      <c r="AF50" s="32">
        <f t="shared" si="12"/>
        <v>46</v>
      </c>
      <c r="AG50" s="32">
        <f t="shared" si="13"/>
        <v>46</v>
      </c>
      <c r="AH50" s="17">
        <v>46</v>
      </c>
      <c r="AK50" s="10">
        <f t="shared" si="38"/>
        <v>1</v>
      </c>
      <c r="AL50" s="10">
        <f t="shared" si="39"/>
        <v>2</v>
      </c>
      <c r="AM50" s="10">
        <f t="shared" si="40"/>
        <v>3</v>
      </c>
      <c r="AN50" s="10">
        <f t="shared" si="41"/>
        <v>3</v>
      </c>
      <c r="AO50" s="10">
        <f t="shared" si="42"/>
        <v>3</v>
      </c>
      <c r="AP50" s="10">
        <f t="shared" si="43"/>
        <v>2</v>
      </c>
      <c r="AQ50" s="10">
        <f t="shared" si="44"/>
        <v>2</v>
      </c>
      <c r="AR50" s="10">
        <f t="shared" si="45"/>
        <v>2</v>
      </c>
      <c r="AS50" s="10">
        <f t="shared" si="46"/>
        <v>2</v>
      </c>
      <c r="AT50" s="10">
        <f t="shared" si="47"/>
        <v>3</v>
      </c>
      <c r="AU50" s="10">
        <f t="shared" si="48"/>
        <v>3</v>
      </c>
      <c r="AV50" s="10">
        <f t="shared" si="49"/>
        <v>3</v>
      </c>
      <c r="AW50" s="10">
        <f t="shared" si="50"/>
        <v>3</v>
      </c>
      <c r="AX50" s="10">
        <f t="shared" si="51"/>
        <v>2</v>
      </c>
      <c r="AY50" s="10">
        <f t="shared" si="52"/>
        <v>2</v>
      </c>
      <c r="AZ50" s="10">
        <f t="shared" si="53"/>
        <v>2</v>
      </c>
      <c r="BA50" s="10">
        <f t="shared" si="54"/>
        <v>2</v>
      </c>
      <c r="BB50" s="10">
        <f t="shared" si="55"/>
        <v>2</v>
      </c>
      <c r="BC50" s="10"/>
      <c r="BE50" s="10">
        <f t="shared" si="56"/>
        <v>2</v>
      </c>
      <c r="BH50" s="10">
        <f t="shared" si="57"/>
        <v>274</v>
      </c>
      <c r="BI50" s="10">
        <f t="shared" si="58"/>
        <v>220</v>
      </c>
      <c r="BJ50" s="10">
        <f t="shared" si="59"/>
        <v>209</v>
      </c>
      <c r="BK50" s="10">
        <f t="shared" si="60"/>
        <v>202</v>
      </c>
      <c r="BL50" s="10">
        <f t="shared" si="61"/>
        <v>198</v>
      </c>
      <c r="BM50" s="10">
        <f t="shared" si="62"/>
        <v>171</v>
      </c>
      <c r="BN50" s="10">
        <f t="shared" si="63"/>
        <v>171</v>
      </c>
      <c r="BO50" s="10">
        <f t="shared" si="64"/>
        <v>171</v>
      </c>
      <c r="BP50" s="10">
        <f t="shared" si="65"/>
        <v>141</v>
      </c>
      <c r="BQ50" s="10">
        <f t="shared" si="66"/>
        <v>137</v>
      </c>
      <c r="BR50" s="10">
        <f t="shared" si="67"/>
        <v>129</v>
      </c>
      <c r="BS50" s="10">
        <f t="shared" si="68"/>
        <v>121</v>
      </c>
      <c r="BT50" s="10" t="str">
        <f t="shared" si="69"/>
        <v/>
      </c>
      <c r="BU50" s="10" t="str">
        <f t="shared" si="70"/>
        <v/>
      </c>
      <c r="BV50" s="10" t="str">
        <f t="shared" si="71"/>
        <v/>
      </c>
      <c r="BW50" s="10" t="str">
        <f t="shared" si="72"/>
        <v/>
      </c>
      <c r="BX50" s="10" t="str">
        <f t="shared" si="73"/>
        <v>-</v>
      </c>
      <c r="BY50" s="10" t="str">
        <f t="shared" si="74"/>
        <v>-</v>
      </c>
      <c r="BZ50" s="10" t="str">
        <f t="shared" si="75"/>
        <v>-</v>
      </c>
      <c r="CA50" s="31">
        <f t="shared" si="76"/>
        <v>4</v>
      </c>
      <c r="CC50">
        <f t="shared" si="35"/>
        <v>2144</v>
      </c>
      <c r="EN50" s="10">
        <v>46</v>
      </c>
      <c r="EP50" s="10">
        <f t="shared" si="77"/>
        <v>46</v>
      </c>
      <c r="EQ50" s="10" t="str">
        <f t="shared" si="37"/>
        <v>(46)</v>
      </c>
    </row>
    <row r="51" spans="1:147" ht="15.75">
      <c r="A51" s="7" t="str">
        <f t="shared" si="4"/>
        <v>47 (47)</v>
      </c>
      <c r="B51" s="8" t="s">
        <v>104</v>
      </c>
      <c r="C51" s="9" t="s">
        <v>49</v>
      </c>
      <c r="D51" s="20">
        <f t="shared" si="5"/>
        <v>2071</v>
      </c>
      <c r="E51" s="18"/>
      <c r="F51" s="14">
        <f t="shared" si="6"/>
        <v>10</v>
      </c>
      <c r="G51" s="19">
        <f t="shared" si="7"/>
        <v>103.55</v>
      </c>
      <c r="H51" s="18"/>
      <c r="I51" s="61"/>
      <c r="J51" s="99">
        <v>240</v>
      </c>
      <c r="K51" s="99">
        <v>237</v>
      </c>
      <c r="L51" s="99">
        <v>154</v>
      </c>
      <c r="M51" s="99">
        <v>259</v>
      </c>
      <c r="N51" s="99"/>
      <c r="O51" s="99"/>
      <c r="P51" s="105"/>
      <c r="Q51" s="99">
        <v>130</v>
      </c>
      <c r="R51" s="106">
        <v>176</v>
      </c>
      <c r="S51" s="99">
        <v>186</v>
      </c>
      <c r="T51" s="99">
        <v>146</v>
      </c>
      <c r="U51" s="99">
        <v>282</v>
      </c>
      <c r="V51" s="61"/>
      <c r="W51" s="99"/>
      <c r="X51" s="99"/>
      <c r="Y51" s="99"/>
      <c r="Z51" s="99">
        <v>261</v>
      </c>
      <c r="AA51" s="117">
        <f t="shared" si="8"/>
        <v>18</v>
      </c>
      <c r="AB51" s="68" t="str">
        <f t="shared" si="9"/>
        <v>-</v>
      </c>
      <c r="AC51" s="68" t="str">
        <f t="shared" si="10"/>
        <v>-</v>
      </c>
      <c r="AD51" s="68" t="str">
        <f t="shared" si="11"/>
        <v>-</v>
      </c>
      <c r="AE51" s="32">
        <v>47</v>
      </c>
      <c r="AF51" s="32">
        <f t="shared" si="12"/>
        <v>47</v>
      </c>
      <c r="AG51" s="32">
        <f t="shared" si="13"/>
        <v>47</v>
      </c>
      <c r="AH51" s="17">
        <v>47</v>
      </c>
      <c r="AK51" s="10">
        <f t="shared" si="38"/>
        <v>1</v>
      </c>
      <c r="AL51" s="10">
        <f t="shared" si="39"/>
        <v>2</v>
      </c>
      <c r="AM51" s="10">
        <f t="shared" si="40"/>
        <v>3</v>
      </c>
      <c r="AN51" s="10">
        <f t="shared" si="41"/>
        <v>3</v>
      </c>
      <c r="AO51" s="10">
        <f t="shared" si="42"/>
        <v>3</v>
      </c>
      <c r="AP51" s="10">
        <f t="shared" si="43"/>
        <v>2</v>
      </c>
      <c r="AQ51" s="10">
        <f t="shared" si="44"/>
        <v>1</v>
      </c>
      <c r="AR51" s="10">
        <f t="shared" si="45"/>
        <v>1</v>
      </c>
      <c r="AS51" s="10">
        <f t="shared" si="46"/>
        <v>2</v>
      </c>
      <c r="AT51" s="10">
        <f t="shared" si="47"/>
        <v>3</v>
      </c>
      <c r="AU51" s="10">
        <f t="shared" si="48"/>
        <v>3</v>
      </c>
      <c r="AV51" s="10">
        <f t="shared" si="49"/>
        <v>3</v>
      </c>
      <c r="AW51" s="10">
        <f t="shared" si="50"/>
        <v>3</v>
      </c>
      <c r="AX51" s="10">
        <f t="shared" si="51"/>
        <v>2</v>
      </c>
      <c r="AY51" s="10">
        <f t="shared" si="52"/>
        <v>1</v>
      </c>
      <c r="AZ51" s="10">
        <f t="shared" si="53"/>
        <v>1</v>
      </c>
      <c r="BA51" s="10">
        <f t="shared" si="54"/>
        <v>1</v>
      </c>
      <c r="BB51" s="10">
        <f t="shared" si="55"/>
        <v>2</v>
      </c>
      <c r="BC51" s="10"/>
      <c r="BE51" s="10">
        <f t="shared" si="56"/>
        <v>2</v>
      </c>
      <c r="BH51" s="10">
        <f t="shared" si="57"/>
        <v>282</v>
      </c>
      <c r="BI51" s="10">
        <f t="shared" si="58"/>
        <v>261</v>
      </c>
      <c r="BJ51" s="10">
        <f t="shared" si="59"/>
        <v>259</v>
      </c>
      <c r="BK51" s="10">
        <f t="shared" si="60"/>
        <v>240</v>
      </c>
      <c r="BL51" s="10">
        <f t="shared" si="61"/>
        <v>237</v>
      </c>
      <c r="BM51" s="10">
        <f t="shared" si="62"/>
        <v>186</v>
      </c>
      <c r="BN51" s="10">
        <f t="shared" si="63"/>
        <v>176</v>
      </c>
      <c r="BO51" s="10">
        <f t="shared" si="64"/>
        <v>154</v>
      </c>
      <c r="BP51" s="10">
        <f t="shared" si="65"/>
        <v>146</v>
      </c>
      <c r="BQ51" s="10">
        <f t="shared" si="66"/>
        <v>130</v>
      </c>
      <c r="BR51" s="10" t="str">
        <f t="shared" si="67"/>
        <v/>
      </c>
      <c r="BS51" s="10" t="str">
        <f t="shared" si="68"/>
        <v/>
      </c>
      <c r="BT51" s="10" t="str">
        <f t="shared" si="69"/>
        <v/>
      </c>
      <c r="BU51" s="10" t="str">
        <f t="shared" si="70"/>
        <v/>
      </c>
      <c r="BV51" s="10" t="str">
        <f t="shared" si="71"/>
        <v/>
      </c>
      <c r="BW51" s="10" t="str">
        <f t="shared" si="72"/>
        <v/>
      </c>
      <c r="BX51" s="10" t="str">
        <f t="shared" si="73"/>
        <v>-</v>
      </c>
      <c r="BY51" s="10" t="str">
        <f t="shared" si="74"/>
        <v>-</v>
      </c>
      <c r="BZ51" s="10" t="str">
        <f t="shared" si="75"/>
        <v>-</v>
      </c>
      <c r="CA51" s="31">
        <f t="shared" si="76"/>
        <v>6</v>
      </c>
      <c r="CC51">
        <f t="shared" si="35"/>
        <v>2071</v>
      </c>
      <c r="EN51" s="10">
        <v>47</v>
      </c>
      <c r="EP51" s="10">
        <f t="shared" si="77"/>
        <v>47</v>
      </c>
      <c r="EQ51" s="10" t="str">
        <f t="shared" si="37"/>
        <v>(47)</v>
      </c>
    </row>
    <row r="52" spans="1:147" ht="15.75">
      <c r="A52" s="7" t="str">
        <f t="shared" si="4"/>
        <v>48 (48)</v>
      </c>
      <c r="B52" s="8" t="s">
        <v>71</v>
      </c>
      <c r="C52" s="9" t="s">
        <v>102</v>
      </c>
      <c r="D52" s="20">
        <f t="shared" si="5"/>
        <v>2031</v>
      </c>
      <c r="E52" s="18"/>
      <c r="F52" s="14">
        <f t="shared" si="6"/>
        <v>10</v>
      </c>
      <c r="G52" s="19">
        <f t="shared" si="7"/>
        <v>101.55</v>
      </c>
      <c r="H52" s="18"/>
      <c r="I52" s="14"/>
      <c r="J52" s="14">
        <v>156</v>
      </c>
      <c r="K52" s="14">
        <v>255</v>
      </c>
      <c r="L52" s="14">
        <v>284</v>
      </c>
      <c r="M52" s="14">
        <v>211</v>
      </c>
      <c r="N52" s="14"/>
      <c r="O52" s="14"/>
      <c r="P52" s="50">
        <v>209</v>
      </c>
      <c r="Q52" s="29">
        <v>215</v>
      </c>
      <c r="R52" s="51"/>
      <c r="S52" s="14"/>
      <c r="T52" s="64"/>
      <c r="U52" s="14">
        <v>121</v>
      </c>
      <c r="V52" s="61"/>
      <c r="W52" s="14"/>
      <c r="X52" s="14">
        <v>282</v>
      </c>
      <c r="Y52" s="14">
        <v>135</v>
      </c>
      <c r="Z52" s="14">
        <v>163</v>
      </c>
      <c r="AA52" s="24">
        <f t="shared" si="8"/>
        <v>18</v>
      </c>
      <c r="AB52" s="68" t="str">
        <f t="shared" si="9"/>
        <v>-</v>
      </c>
      <c r="AC52" s="68" t="str">
        <f t="shared" si="10"/>
        <v>-</v>
      </c>
      <c r="AD52" s="68" t="str">
        <f t="shared" si="11"/>
        <v>-</v>
      </c>
      <c r="AE52" s="32">
        <v>48</v>
      </c>
      <c r="AF52" s="32">
        <f t="shared" si="12"/>
        <v>48</v>
      </c>
      <c r="AG52" s="32">
        <f t="shared" si="13"/>
        <v>48</v>
      </c>
      <c r="AH52" s="17">
        <v>48</v>
      </c>
      <c r="AK52" s="10">
        <f t="shared" si="38"/>
        <v>1</v>
      </c>
      <c r="AL52" s="10">
        <f t="shared" si="39"/>
        <v>2</v>
      </c>
      <c r="AM52" s="10">
        <f t="shared" si="40"/>
        <v>3</v>
      </c>
      <c r="AN52" s="10">
        <f t="shared" si="41"/>
        <v>3</v>
      </c>
      <c r="AO52" s="10">
        <f t="shared" si="42"/>
        <v>3</v>
      </c>
      <c r="AP52" s="10">
        <f t="shared" si="43"/>
        <v>2</v>
      </c>
      <c r="AQ52" s="10">
        <f t="shared" si="44"/>
        <v>1</v>
      </c>
      <c r="AR52" s="10">
        <f t="shared" si="45"/>
        <v>2</v>
      </c>
      <c r="AS52" s="10">
        <f t="shared" si="46"/>
        <v>3</v>
      </c>
      <c r="AT52" s="10">
        <f t="shared" si="47"/>
        <v>2</v>
      </c>
      <c r="AU52" s="10">
        <f t="shared" si="48"/>
        <v>1</v>
      </c>
      <c r="AV52" s="10">
        <f t="shared" si="49"/>
        <v>1</v>
      </c>
      <c r="AW52" s="10">
        <f t="shared" si="50"/>
        <v>2</v>
      </c>
      <c r="AX52" s="10">
        <f t="shared" si="51"/>
        <v>2</v>
      </c>
      <c r="AY52" s="10">
        <f t="shared" si="52"/>
        <v>1</v>
      </c>
      <c r="AZ52" s="10">
        <f t="shared" si="53"/>
        <v>2</v>
      </c>
      <c r="BA52" s="10">
        <f t="shared" si="54"/>
        <v>3</v>
      </c>
      <c r="BB52" s="10">
        <f t="shared" si="55"/>
        <v>3</v>
      </c>
      <c r="BC52" s="10"/>
      <c r="BE52" s="10">
        <f t="shared" si="56"/>
        <v>2</v>
      </c>
      <c r="BH52" s="10">
        <f t="shared" si="57"/>
        <v>284</v>
      </c>
      <c r="BI52" s="10">
        <f t="shared" si="58"/>
        <v>282</v>
      </c>
      <c r="BJ52" s="10">
        <f t="shared" si="59"/>
        <v>255</v>
      </c>
      <c r="BK52" s="10">
        <f t="shared" si="60"/>
        <v>215</v>
      </c>
      <c r="BL52" s="10">
        <f t="shared" si="61"/>
        <v>211</v>
      </c>
      <c r="BM52" s="10">
        <f t="shared" si="62"/>
        <v>209</v>
      </c>
      <c r="BN52" s="10">
        <f t="shared" si="63"/>
        <v>163</v>
      </c>
      <c r="BO52" s="10">
        <f t="shared" si="64"/>
        <v>156</v>
      </c>
      <c r="BP52" s="10">
        <f t="shared" si="65"/>
        <v>135</v>
      </c>
      <c r="BQ52" s="10">
        <f t="shared" si="66"/>
        <v>121</v>
      </c>
      <c r="BR52" s="10" t="str">
        <f t="shared" si="67"/>
        <v/>
      </c>
      <c r="BS52" s="10" t="str">
        <f t="shared" si="68"/>
        <v/>
      </c>
      <c r="BT52" s="10" t="str">
        <f t="shared" si="69"/>
        <v/>
      </c>
      <c r="BU52" s="10" t="str">
        <f t="shared" si="70"/>
        <v/>
      </c>
      <c r="BV52" s="10" t="str">
        <f t="shared" si="71"/>
        <v/>
      </c>
      <c r="BW52" s="10" t="str">
        <f t="shared" si="72"/>
        <v/>
      </c>
      <c r="BX52" s="10" t="str">
        <f t="shared" si="73"/>
        <v>-</v>
      </c>
      <c r="BY52" s="10" t="str">
        <f t="shared" si="74"/>
        <v>-</v>
      </c>
      <c r="BZ52" s="10" t="str">
        <f t="shared" si="75"/>
        <v>-</v>
      </c>
      <c r="CA52" s="31">
        <f t="shared" si="76"/>
        <v>6</v>
      </c>
      <c r="CC52">
        <f t="shared" si="35"/>
        <v>2031</v>
      </c>
      <c r="EN52" s="10">
        <v>48</v>
      </c>
      <c r="EP52" s="10">
        <f t="shared" si="77"/>
        <v>48</v>
      </c>
      <c r="EQ52" s="10" t="str">
        <f t="shared" si="37"/>
        <v>(48)</v>
      </c>
    </row>
    <row r="53" spans="1:147" ht="15.75">
      <c r="A53" s="7" t="str">
        <f t="shared" si="4"/>
        <v>49 (49)</v>
      </c>
      <c r="B53" s="8" t="s">
        <v>70</v>
      </c>
      <c r="C53" s="9" t="s">
        <v>102</v>
      </c>
      <c r="D53" s="20">
        <f t="shared" si="5"/>
        <v>2010</v>
      </c>
      <c r="E53" s="18"/>
      <c r="F53" s="14">
        <f t="shared" si="6"/>
        <v>9</v>
      </c>
      <c r="G53" s="19">
        <f t="shared" si="7"/>
        <v>111.66666666666667</v>
      </c>
      <c r="H53" s="18"/>
      <c r="I53" s="14"/>
      <c r="J53" s="14">
        <v>123</v>
      </c>
      <c r="K53" s="14">
        <v>254</v>
      </c>
      <c r="L53" s="14">
        <v>252</v>
      </c>
      <c r="M53" s="14">
        <v>209</v>
      </c>
      <c r="N53" s="14"/>
      <c r="O53" s="14"/>
      <c r="P53" s="50">
        <v>250</v>
      </c>
      <c r="Q53" s="29">
        <v>162</v>
      </c>
      <c r="R53" s="51"/>
      <c r="S53" s="14"/>
      <c r="T53" s="14"/>
      <c r="U53" s="14">
        <v>215</v>
      </c>
      <c r="V53" s="14"/>
      <c r="W53" s="14"/>
      <c r="X53" s="14">
        <v>302</v>
      </c>
      <c r="Y53" s="14"/>
      <c r="Z53" s="14">
        <v>243</v>
      </c>
      <c r="AA53" s="24">
        <f t="shared" si="8"/>
        <v>18</v>
      </c>
      <c r="AB53" s="68" t="str">
        <f t="shared" si="9"/>
        <v>-</v>
      </c>
      <c r="AC53" s="68" t="str">
        <f t="shared" si="10"/>
        <v>-</v>
      </c>
      <c r="AD53" s="68" t="str">
        <f t="shared" si="11"/>
        <v>-</v>
      </c>
      <c r="AE53" s="32">
        <v>49</v>
      </c>
      <c r="AF53" s="32">
        <f t="shared" si="12"/>
        <v>49</v>
      </c>
      <c r="AG53" s="32">
        <f t="shared" si="13"/>
        <v>49</v>
      </c>
      <c r="AH53" s="17">
        <v>49</v>
      </c>
      <c r="AK53" s="10">
        <f t="shared" si="38"/>
        <v>1</v>
      </c>
      <c r="AL53" s="10">
        <f t="shared" si="39"/>
        <v>2</v>
      </c>
      <c r="AM53" s="10">
        <f t="shared" si="40"/>
        <v>3</v>
      </c>
      <c r="AN53" s="10">
        <f t="shared" si="41"/>
        <v>3</v>
      </c>
      <c r="AO53" s="10">
        <f t="shared" si="42"/>
        <v>3</v>
      </c>
      <c r="AP53" s="10">
        <f t="shared" si="43"/>
        <v>2</v>
      </c>
      <c r="AQ53" s="10">
        <f t="shared" si="44"/>
        <v>1</v>
      </c>
      <c r="AR53" s="10">
        <f t="shared" si="45"/>
        <v>2</v>
      </c>
      <c r="AS53" s="10">
        <f t="shared" si="46"/>
        <v>3</v>
      </c>
      <c r="AT53" s="10">
        <f t="shared" si="47"/>
        <v>2</v>
      </c>
      <c r="AU53" s="10">
        <f t="shared" si="48"/>
        <v>1</v>
      </c>
      <c r="AV53" s="10">
        <f t="shared" si="49"/>
        <v>1</v>
      </c>
      <c r="AW53" s="10">
        <f t="shared" si="50"/>
        <v>2</v>
      </c>
      <c r="AX53" s="10">
        <f t="shared" si="51"/>
        <v>2</v>
      </c>
      <c r="AY53" s="10">
        <f t="shared" si="52"/>
        <v>1</v>
      </c>
      <c r="AZ53" s="10">
        <f t="shared" si="53"/>
        <v>2</v>
      </c>
      <c r="BA53" s="10">
        <f t="shared" si="54"/>
        <v>2</v>
      </c>
      <c r="BB53" s="10">
        <f t="shared" si="55"/>
        <v>2</v>
      </c>
      <c r="BC53" s="10"/>
      <c r="BE53" s="10">
        <f t="shared" si="56"/>
        <v>2</v>
      </c>
      <c r="BH53" s="10">
        <f t="shared" si="57"/>
        <v>302</v>
      </c>
      <c r="BI53" s="10">
        <f t="shared" si="58"/>
        <v>254</v>
      </c>
      <c r="BJ53" s="10">
        <f t="shared" si="59"/>
        <v>252</v>
      </c>
      <c r="BK53" s="10">
        <f t="shared" si="60"/>
        <v>250</v>
      </c>
      <c r="BL53" s="10">
        <f t="shared" si="61"/>
        <v>243</v>
      </c>
      <c r="BM53" s="10">
        <f t="shared" si="62"/>
        <v>215</v>
      </c>
      <c r="BN53" s="10">
        <f t="shared" si="63"/>
        <v>209</v>
      </c>
      <c r="BO53" s="10">
        <f t="shared" si="64"/>
        <v>162</v>
      </c>
      <c r="BP53" s="10">
        <f t="shared" si="65"/>
        <v>123</v>
      </c>
      <c r="BQ53" s="10" t="str">
        <f t="shared" si="66"/>
        <v/>
      </c>
      <c r="BR53" s="10" t="str">
        <f t="shared" si="67"/>
        <v/>
      </c>
      <c r="BS53" s="10" t="str">
        <f t="shared" si="68"/>
        <v/>
      </c>
      <c r="BT53" s="10" t="str">
        <f t="shared" si="69"/>
        <v/>
      </c>
      <c r="BU53" s="10" t="str">
        <f t="shared" si="70"/>
        <v/>
      </c>
      <c r="BV53" s="10" t="str">
        <f t="shared" si="71"/>
        <v/>
      </c>
      <c r="BW53" s="10" t="str">
        <f t="shared" si="72"/>
        <v/>
      </c>
      <c r="BX53" s="10" t="str">
        <f t="shared" si="73"/>
        <v>-</v>
      </c>
      <c r="BY53" s="10" t="str">
        <f t="shared" si="74"/>
        <v>-</v>
      </c>
      <c r="BZ53" s="10" t="str">
        <f t="shared" si="75"/>
        <v>-</v>
      </c>
      <c r="CA53" s="31">
        <f t="shared" si="76"/>
        <v>7</v>
      </c>
      <c r="CC53">
        <f t="shared" si="35"/>
        <v>2010</v>
      </c>
      <c r="EN53" s="10">
        <v>49</v>
      </c>
      <c r="EP53" s="10">
        <f t="shared" si="77"/>
        <v>49</v>
      </c>
      <c r="EQ53" s="10" t="str">
        <f t="shared" si="37"/>
        <v>(49)</v>
      </c>
    </row>
    <row r="54" spans="1:147" ht="15.75">
      <c r="A54" s="7" t="str">
        <f t="shared" si="4"/>
        <v>50 (50)</v>
      </c>
      <c r="B54" s="8" t="s">
        <v>141</v>
      </c>
      <c r="C54" s="9" t="s">
        <v>57</v>
      </c>
      <c r="D54" s="20">
        <f t="shared" si="5"/>
        <v>1988</v>
      </c>
      <c r="E54" s="18"/>
      <c r="F54" s="14">
        <f t="shared" si="6"/>
        <v>9</v>
      </c>
      <c r="G54" s="19">
        <f t="shared" si="7"/>
        <v>110.44444444444444</v>
      </c>
      <c r="H54" s="18"/>
      <c r="I54" s="14"/>
      <c r="J54" s="14">
        <v>252</v>
      </c>
      <c r="K54" s="14">
        <v>251</v>
      </c>
      <c r="L54" s="14"/>
      <c r="M54" s="14">
        <v>157</v>
      </c>
      <c r="N54" s="14"/>
      <c r="O54" s="14"/>
      <c r="P54" s="50"/>
      <c r="Q54" s="29"/>
      <c r="R54" s="51">
        <v>226</v>
      </c>
      <c r="S54" s="14">
        <v>178</v>
      </c>
      <c r="T54" s="14">
        <v>228</v>
      </c>
      <c r="U54" s="14"/>
      <c r="V54" s="14"/>
      <c r="W54" s="14">
        <v>221</v>
      </c>
      <c r="X54" s="14"/>
      <c r="Y54" s="14">
        <v>245</v>
      </c>
      <c r="Z54" s="14">
        <v>230</v>
      </c>
      <c r="AA54" s="24">
        <f t="shared" si="8"/>
        <v>18</v>
      </c>
      <c r="AB54" s="68" t="str">
        <f t="shared" si="9"/>
        <v>-</v>
      </c>
      <c r="AC54" s="68" t="str">
        <f t="shared" si="10"/>
        <v>-</v>
      </c>
      <c r="AD54" s="68" t="str">
        <f t="shared" si="11"/>
        <v>-</v>
      </c>
      <c r="AE54" s="32">
        <v>50</v>
      </c>
      <c r="AF54" s="32">
        <f t="shared" si="12"/>
        <v>50</v>
      </c>
      <c r="AG54" s="32">
        <f t="shared" si="13"/>
        <v>50</v>
      </c>
      <c r="AH54" s="17">
        <v>50</v>
      </c>
      <c r="AK54" s="10">
        <f t="shared" si="38"/>
        <v>1</v>
      </c>
      <c r="AL54" s="10">
        <f t="shared" si="39"/>
        <v>2</v>
      </c>
      <c r="AM54" s="10">
        <f t="shared" si="40"/>
        <v>3</v>
      </c>
      <c r="AN54" s="10">
        <f t="shared" si="41"/>
        <v>2</v>
      </c>
      <c r="AO54" s="10">
        <f t="shared" si="42"/>
        <v>2</v>
      </c>
      <c r="AP54" s="10">
        <f t="shared" si="43"/>
        <v>2</v>
      </c>
      <c r="AQ54" s="10">
        <f t="shared" si="44"/>
        <v>1</v>
      </c>
      <c r="AR54" s="10">
        <f t="shared" si="45"/>
        <v>1</v>
      </c>
      <c r="AS54" s="10">
        <f t="shared" si="46"/>
        <v>1</v>
      </c>
      <c r="AT54" s="10">
        <f t="shared" si="47"/>
        <v>2</v>
      </c>
      <c r="AU54" s="10">
        <f t="shared" si="48"/>
        <v>3</v>
      </c>
      <c r="AV54" s="10">
        <f t="shared" si="49"/>
        <v>3</v>
      </c>
      <c r="AW54" s="10">
        <f t="shared" si="50"/>
        <v>2</v>
      </c>
      <c r="AX54" s="10">
        <f t="shared" si="51"/>
        <v>1</v>
      </c>
      <c r="AY54" s="10">
        <f t="shared" si="52"/>
        <v>2</v>
      </c>
      <c r="AZ54" s="10">
        <f t="shared" si="53"/>
        <v>2</v>
      </c>
      <c r="BA54" s="10">
        <f t="shared" si="54"/>
        <v>2</v>
      </c>
      <c r="BB54" s="10">
        <f t="shared" si="55"/>
        <v>3</v>
      </c>
      <c r="BC54" s="10"/>
      <c r="BE54" s="10">
        <f t="shared" si="56"/>
        <v>2</v>
      </c>
      <c r="BH54" s="10">
        <f t="shared" si="57"/>
        <v>252</v>
      </c>
      <c r="BI54" s="10">
        <f t="shared" si="58"/>
        <v>251</v>
      </c>
      <c r="BJ54" s="10">
        <f t="shared" si="59"/>
        <v>245</v>
      </c>
      <c r="BK54" s="10">
        <f t="shared" si="60"/>
        <v>230</v>
      </c>
      <c r="BL54" s="10">
        <f t="shared" si="61"/>
        <v>228</v>
      </c>
      <c r="BM54" s="10">
        <f t="shared" si="62"/>
        <v>226</v>
      </c>
      <c r="BN54" s="10">
        <f t="shared" si="63"/>
        <v>221</v>
      </c>
      <c r="BO54" s="10">
        <f t="shared" si="64"/>
        <v>178</v>
      </c>
      <c r="BP54" s="10">
        <f t="shared" si="65"/>
        <v>157</v>
      </c>
      <c r="BQ54" s="10" t="str">
        <f t="shared" si="66"/>
        <v/>
      </c>
      <c r="BR54" s="10" t="str">
        <f t="shared" si="67"/>
        <v/>
      </c>
      <c r="BS54" s="10" t="str">
        <f t="shared" si="68"/>
        <v/>
      </c>
      <c r="BT54" s="10" t="str">
        <f t="shared" si="69"/>
        <v/>
      </c>
      <c r="BU54" s="10" t="str">
        <f t="shared" si="70"/>
        <v/>
      </c>
      <c r="BV54" s="10" t="str">
        <f t="shared" si="71"/>
        <v/>
      </c>
      <c r="BW54" s="10" t="str">
        <f t="shared" si="72"/>
        <v/>
      </c>
      <c r="BX54" s="10" t="str">
        <f t="shared" si="73"/>
        <v>-</v>
      </c>
      <c r="BY54" s="10" t="str">
        <f t="shared" si="74"/>
        <v>-</v>
      </c>
      <c r="BZ54" s="10" t="str">
        <f t="shared" si="75"/>
        <v>-</v>
      </c>
      <c r="CA54" s="31">
        <f t="shared" si="76"/>
        <v>7</v>
      </c>
      <c r="CC54">
        <f t="shared" si="35"/>
        <v>1988</v>
      </c>
      <c r="EN54" s="10">
        <v>50</v>
      </c>
      <c r="EP54" s="10">
        <f t="shared" si="77"/>
        <v>50</v>
      </c>
      <c r="EQ54" s="10" t="str">
        <f t="shared" si="37"/>
        <v>(50)</v>
      </c>
    </row>
    <row r="55" spans="1:147" ht="15.75">
      <c r="A55" s="7" t="str">
        <f t="shared" si="4"/>
        <v>51 (51)</v>
      </c>
      <c r="B55" s="8" t="s">
        <v>139</v>
      </c>
      <c r="C55" s="9" t="s">
        <v>78</v>
      </c>
      <c r="D55" s="20">
        <f t="shared" si="5"/>
        <v>1917</v>
      </c>
      <c r="E55" s="18"/>
      <c r="F55" s="14">
        <f t="shared" si="6"/>
        <v>10</v>
      </c>
      <c r="G55" s="19">
        <f t="shared" si="7"/>
        <v>95.85</v>
      </c>
      <c r="H55" s="18"/>
      <c r="I55" s="61"/>
      <c r="J55" s="61">
        <v>142</v>
      </c>
      <c r="K55" s="61">
        <v>181</v>
      </c>
      <c r="L55" s="61">
        <v>128</v>
      </c>
      <c r="M55" s="61">
        <v>234</v>
      </c>
      <c r="N55" s="61"/>
      <c r="O55" s="61"/>
      <c r="P55" s="96">
        <v>235</v>
      </c>
      <c r="Q55" s="61">
        <v>184</v>
      </c>
      <c r="R55" s="94"/>
      <c r="S55" s="61">
        <v>230</v>
      </c>
      <c r="T55" s="61">
        <v>244</v>
      </c>
      <c r="U55" s="61"/>
      <c r="V55" s="61"/>
      <c r="W55" s="61"/>
      <c r="X55" s="61">
        <v>169</v>
      </c>
      <c r="Y55" s="61">
        <v>170</v>
      </c>
      <c r="Z55" s="61"/>
      <c r="AA55" s="104">
        <f t="shared" si="8"/>
        <v>18</v>
      </c>
      <c r="AB55" s="68" t="str">
        <f t="shared" si="9"/>
        <v>-</v>
      </c>
      <c r="AC55" s="68" t="str">
        <f t="shared" si="10"/>
        <v>-</v>
      </c>
      <c r="AD55" s="68" t="str">
        <f t="shared" si="11"/>
        <v>-</v>
      </c>
      <c r="AE55" s="32">
        <v>51</v>
      </c>
      <c r="AF55" s="32">
        <f t="shared" si="12"/>
        <v>51</v>
      </c>
      <c r="AG55" s="32">
        <f t="shared" si="13"/>
        <v>51</v>
      </c>
      <c r="AH55" s="17">
        <v>51</v>
      </c>
      <c r="AK55" s="10">
        <f t="shared" si="38"/>
        <v>1</v>
      </c>
      <c r="AL55" s="10">
        <f t="shared" si="39"/>
        <v>2</v>
      </c>
      <c r="AM55" s="10">
        <f t="shared" si="40"/>
        <v>3</v>
      </c>
      <c r="AN55" s="10">
        <f t="shared" si="41"/>
        <v>3</v>
      </c>
      <c r="AO55" s="10">
        <f t="shared" si="42"/>
        <v>3</v>
      </c>
      <c r="AP55" s="10">
        <f t="shared" si="43"/>
        <v>2</v>
      </c>
      <c r="AQ55" s="10">
        <f t="shared" si="44"/>
        <v>1</v>
      </c>
      <c r="AR55" s="10">
        <f t="shared" si="45"/>
        <v>2</v>
      </c>
      <c r="AS55" s="10">
        <f t="shared" si="46"/>
        <v>3</v>
      </c>
      <c r="AT55" s="10">
        <f t="shared" si="47"/>
        <v>2</v>
      </c>
      <c r="AU55" s="10">
        <f t="shared" si="48"/>
        <v>2</v>
      </c>
      <c r="AV55" s="10">
        <f t="shared" si="49"/>
        <v>3</v>
      </c>
      <c r="AW55" s="10">
        <f t="shared" si="50"/>
        <v>2</v>
      </c>
      <c r="AX55" s="10">
        <f t="shared" si="51"/>
        <v>1</v>
      </c>
      <c r="AY55" s="10">
        <f t="shared" si="52"/>
        <v>1</v>
      </c>
      <c r="AZ55" s="10">
        <f t="shared" si="53"/>
        <v>2</v>
      </c>
      <c r="BA55" s="10">
        <f t="shared" si="54"/>
        <v>3</v>
      </c>
      <c r="BB55" s="10">
        <f t="shared" si="55"/>
        <v>2</v>
      </c>
      <c r="BC55" s="10"/>
      <c r="BE55" s="10">
        <f t="shared" si="56"/>
        <v>2</v>
      </c>
      <c r="BH55" s="10">
        <f t="shared" si="57"/>
        <v>244</v>
      </c>
      <c r="BI55" s="10">
        <f t="shared" si="58"/>
        <v>235</v>
      </c>
      <c r="BJ55" s="10">
        <f t="shared" si="59"/>
        <v>234</v>
      </c>
      <c r="BK55" s="10">
        <f t="shared" si="60"/>
        <v>230</v>
      </c>
      <c r="BL55" s="10">
        <f t="shared" si="61"/>
        <v>184</v>
      </c>
      <c r="BM55" s="10">
        <f t="shared" si="62"/>
        <v>181</v>
      </c>
      <c r="BN55" s="10">
        <f t="shared" si="63"/>
        <v>170</v>
      </c>
      <c r="BO55" s="10">
        <f t="shared" si="64"/>
        <v>169</v>
      </c>
      <c r="BP55" s="10">
        <f t="shared" si="65"/>
        <v>142</v>
      </c>
      <c r="BQ55" s="10">
        <f t="shared" si="66"/>
        <v>128</v>
      </c>
      <c r="BR55" s="10" t="str">
        <f t="shared" si="67"/>
        <v/>
      </c>
      <c r="BS55" s="10" t="str">
        <f t="shared" si="68"/>
        <v/>
      </c>
      <c r="BT55" s="10" t="str">
        <f t="shared" si="69"/>
        <v/>
      </c>
      <c r="BU55" s="10" t="str">
        <f t="shared" si="70"/>
        <v/>
      </c>
      <c r="BV55" s="10" t="str">
        <f t="shared" si="71"/>
        <v/>
      </c>
      <c r="BW55" s="10" t="str">
        <f t="shared" si="72"/>
        <v/>
      </c>
      <c r="BX55" s="10" t="str">
        <f t="shared" si="73"/>
        <v>-</v>
      </c>
      <c r="BY55" s="10" t="str">
        <f t="shared" si="74"/>
        <v>-</v>
      </c>
      <c r="BZ55" s="10" t="str">
        <f t="shared" si="75"/>
        <v>-</v>
      </c>
      <c r="CA55" s="31">
        <f t="shared" si="76"/>
        <v>6</v>
      </c>
      <c r="CC55">
        <f t="shared" si="35"/>
        <v>1917</v>
      </c>
      <c r="EN55" s="10">
        <v>51</v>
      </c>
      <c r="EP55" s="10">
        <f t="shared" si="77"/>
        <v>51</v>
      </c>
      <c r="EQ55" s="10" t="str">
        <f t="shared" si="37"/>
        <v>(51)</v>
      </c>
    </row>
    <row r="56" spans="1:147" ht="15.75">
      <c r="A56" s="7" t="str">
        <f t="shared" si="4"/>
        <v>52 (52)</v>
      </c>
      <c r="B56" s="8" t="s">
        <v>180</v>
      </c>
      <c r="C56" s="9" t="s">
        <v>102</v>
      </c>
      <c r="D56" s="20">
        <f t="shared" si="5"/>
        <v>1905</v>
      </c>
      <c r="E56" s="18"/>
      <c r="F56" s="14">
        <f t="shared" si="6"/>
        <v>10</v>
      </c>
      <c r="G56" s="19">
        <f t="shared" si="7"/>
        <v>95.25</v>
      </c>
      <c r="H56" s="18"/>
      <c r="I56" s="14"/>
      <c r="J56" s="14">
        <v>158</v>
      </c>
      <c r="K56" s="14">
        <v>254</v>
      </c>
      <c r="L56" s="14">
        <v>135</v>
      </c>
      <c r="M56" s="14">
        <v>115</v>
      </c>
      <c r="N56" s="14"/>
      <c r="O56" s="14"/>
      <c r="P56" s="50">
        <v>173</v>
      </c>
      <c r="Q56" s="29"/>
      <c r="R56" s="51"/>
      <c r="S56" s="14"/>
      <c r="T56" s="64">
        <v>210</v>
      </c>
      <c r="U56" s="14">
        <v>236</v>
      </c>
      <c r="V56" s="14"/>
      <c r="W56" s="14"/>
      <c r="X56" s="14">
        <v>302</v>
      </c>
      <c r="Y56" s="14">
        <v>158</v>
      </c>
      <c r="Z56" s="14">
        <v>164</v>
      </c>
      <c r="AA56" s="24">
        <f t="shared" si="8"/>
        <v>18</v>
      </c>
      <c r="AB56" s="68" t="str">
        <f t="shared" si="9"/>
        <v>-</v>
      </c>
      <c r="AC56" s="68" t="str">
        <f t="shared" si="10"/>
        <v>-</v>
      </c>
      <c r="AD56" s="68" t="str">
        <f t="shared" si="11"/>
        <v>-</v>
      </c>
      <c r="AE56" s="32">
        <v>52</v>
      </c>
      <c r="AF56" s="32">
        <f t="shared" si="12"/>
        <v>52</v>
      </c>
      <c r="AG56" s="32">
        <f t="shared" si="13"/>
        <v>52</v>
      </c>
      <c r="AH56" s="17">
        <v>52</v>
      </c>
      <c r="AK56" s="10">
        <f t="shared" si="38"/>
        <v>1</v>
      </c>
      <c r="AL56" s="10">
        <f t="shared" si="39"/>
        <v>2</v>
      </c>
      <c r="AM56" s="10">
        <f t="shared" si="40"/>
        <v>3</v>
      </c>
      <c r="AN56" s="10">
        <f t="shared" si="41"/>
        <v>3</v>
      </c>
      <c r="AO56" s="10">
        <f t="shared" si="42"/>
        <v>3</v>
      </c>
      <c r="AP56" s="10">
        <f t="shared" si="43"/>
        <v>2</v>
      </c>
      <c r="AQ56" s="10">
        <f t="shared" si="44"/>
        <v>1</v>
      </c>
      <c r="AR56" s="10">
        <f t="shared" si="45"/>
        <v>2</v>
      </c>
      <c r="AS56" s="10">
        <f t="shared" si="46"/>
        <v>2</v>
      </c>
      <c r="AT56" s="10">
        <f t="shared" si="47"/>
        <v>1</v>
      </c>
      <c r="AU56" s="10">
        <f t="shared" si="48"/>
        <v>1</v>
      </c>
      <c r="AV56" s="10">
        <f t="shared" si="49"/>
        <v>2</v>
      </c>
      <c r="AW56" s="10">
        <f t="shared" si="50"/>
        <v>3</v>
      </c>
      <c r="AX56" s="10">
        <f t="shared" si="51"/>
        <v>2</v>
      </c>
      <c r="AY56" s="10">
        <f t="shared" si="52"/>
        <v>1</v>
      </c>
      <c r="AZ56" s="10">
        <f t="shared" si="53"/>
        <v>2</v>
      </c>
      <c r="BA56" s="10">
        <f t="shared" si="54"/>
        <v>3</v>
      </c>
      <c r="BB56" s="10">
        <f t="shared" si="55"/>
        <v>3</v>
      </c>
      <c r="BC56" s="10"/>
      <c r="BE56" s="10">
        <f t="shared" si="56"/>
        <v>2</v>
      </c>
      <c r="BH56" s="10">
        <f t="shared" si="57"/>
        <v>302</v>
      </c>
      <c r="BI56" s="10">
        <f t="shared" si="58"/>
        <v>254</v>
      </c>
      <c r="BJ56" s="10">
        <f t="shared" si="59"/>
        <v>236</v>
      </c>
      <c r="BK56" s="10">
        <f t="shared" si="60"/>
        <v>210</v>
      </c>
      <c r="BL56" s="10">
        <f t="shared" si="61"/>
        <v>173</v>
      </c>
      <c r="BM56" s="10">
        <f t="shared" si="62"/>
        <v>164</v>
      </c>
      <c r="BN56" s="10">
        <f t="shared" si="63"/>
        <v>158</v>
      </c>
      <c r="BO56" s="10">
        <f t="shared" si="64"/>
        <v>158</v>
      </c>
      <c r="BP56" s="10">
        <f t="shared" si="65"/>
        <v>135</v>
      </c>
      <c r="BQ56" s="10">
        <f t="shared" si="66"/>
        <v>115</v>
      </c>
      <c r="BR56" s="10" t="str">
        <f t="shared" si="67"/>
        <v/>
      </c>
      <c r="BS56" s="10" t="str">
        <f t="shared" si="68"/>
        <v/>
      </c>
      <c r="BT56" s="10" t="str">
        <f t="shared" si="69"/>
        <v/>
      </c>
      <c r="BU56" s="10" t="str">
        <f t="shared" si="70"/>
        <v/>
      </c>
      <c r="BV56" s="10" t="str">
        <f t="shared" si="71"/>
        <v/>
      </c>
      <c r="BW56" s="10" t="str">
        <f t="shared" si="72"/>
        <v/>
      </c>
      <c r="BX56" s="10" t="str">
        <f t="shared" si="73"/>
        <v>-</v>
      </c>
      <c r="BY56" s="10" t="str">
        <f t="shared" si="74"/>
        <v>-</v>
      </c>
      <c r="BZ56" s="10" t="str">
        <f t="shared" si="75"/>
        <v>-</v>
      </c>
      <c r="CA56" s="31">
        <f t="shared" si="76"/>
        <v>6</v>
      </c>
      <c r="CC56">
        <f t="shared" si="35"/>
        <v>1905</v>
      </c>
      <c r="EN56" s="10">
        <v>52</v>
      </c>
      <c r="EP56" s="10">
        <f t="shared" si="77"/>
        <v>52</v>
      </c>
      <c r="EQ56" s="10" t="str">
        <f t="shared" si="37"/>
        <v>(52)</v>
      </c>
    </row>
    <row r="57" spans="1:147" ht="15.75">
      <c r="A57" s="7" t="str">
        <f t="shared" si="4"/>
        <v>53 (53)</v>
      </c>
      <c r="B57" s="8" t="s">
        <v>80</v>
      </c>
      <c r="C57" s="9" t="s">
        <v>78</v>
      </c>
      <c r="D57" s="20">
        <f t="shared" si="5"/>
        <v>1887</v>
      </c>
      <c r="E57" s="18"/>
      <c r="F57" s="14">
        <f t="shared" si="6"/>
        <v>9</v>
      </c>
      <c r="G57" s="19">
        <f t="shared" si="7"/>
        <v>104.83333333333333</v>
      </c>
      <c r="H57" s="18"/>
      <c r="I57" s="61"/>
      <c r="J57" s="99">
        <v>169</v>
      </c>
      <c r="K57" s="99">
        <v>133</v>
      </c>
      <c r="L57" s="99">
        <v>295</v>
      </c>
      <c r="M57" s="99">
        <v>248</v>
      </c>
      <c r="N57" s="99">
        <v>166</v>
      </c>
      <c r="O57" s="99"/>
      <c r="P57" s="105">
        <v>248</v>
      </c>
      <c r="Q57" s="99">
        <v>172</v>
      </c>
      <c r="R57" s="106"/>
      <c r="S57" s="61"/>
      <c r="T57" s="99"/>
      <c r="U57" s="99"/>
      <c r="V57" s="61"/>
      <c r="W57" s="99"/>
      <c r="X57" s="99"/>
      <c r="Y57" s="99">
        <v>230</v>
      </c>
      <c r="Z57" s="99">
        <v>226</v>
      </c>
      <c r="AA57" s="117">
        <f t="shared" si="8"/>
        <v>18</v>
      </c>
      <c r="AB57" s="68" t="str">
        <f t="shared" si="9"/>
        <v>-</v>
      </c>
      <c r="AC57" s="68" t="str">
        <f t="shared" si="10"/>
        <v>-</v>
      </c>
      <c r="AD57" s="68" t="str">
        <f t="shared" si="11"/>
        <v>-</v>
      </c>
      <c r="AE57" s="32">
        <v>53</v>
      </c>
      <c r="AF57" s="32">
        <f t="shared" si="12"/>
        <v>53</v>
      </c>
      <c r="AG57" s="32">
        <f t="shared" si="13"/>
        <v>53</v>
      </c>
      <c r="AH57" s="17">
        <v>53</v>
      </c>
      <c r="AK57" s="10">
        <f t="shared" si="38"/>
        <v>1</v>
      </c>
      <c r="AL57" s="10">
        <f t="shared" si="39"/>
        <v>2</v>
      </c>
      <c r="AM57" s="10">
        <f t="shared" si="40"/>
        <v>3</v>
      </c>
      <c r="AN57" s="10">
        <f t="shared" si="41"/>
        <v>3</v>
      </c>
      <c r="AO57" s="10">
        <f t="shared" si="42"/>
        <v>3</v>
      </c>
      <c r="AP57" s="10">
        <f t="shared" si="43"/>
        <v>3</v>
      </c>
      <c r="AQ57" s="10">
        <f t="shared" si="44"/>
        <v>2</v>
      </c>
      <c r="AR57" s="10">
        <f t="shared" si="45"/>
        <v>2</v>
      </c>
      <c r="AS57" s="10">
        <f t="shared" si="46"/>
        <v>3</v>
      </c>
      <c r="AT57" s="10">
        <f t="shared" si="47"/>
        <v>2</v>
      </c>
      <c r="AU57" s="10">
        <f t="shared" si="48"/>
        <v>1</v>
      </c>
      <c r="AV57" s="10">
        <f t="shared" si="49"/>
        <v>1</v>
      </c>
      <c r="AW57" s="10">
        <f t="shared" si="50"/>
        <v>1</v>
      </c>
      <c r="AX57" s="10">
        <f t="shared" si="51"/>
        <v>1</v>
      </c>
      <c r="AY57" s="10">
        <f t="shared" si="52"/>
        <v>1</v>
      </c>
      <c r="AZ57" s="10">
        <f t="shared" si="53"/>
        <v>1</v>
      </c>
      <c r="BA57" s="10">
        <f t="shared" si="54"/>
        <v>2</v>
      </c>
      <c r="BB57" s="10">
        <f t="shared" si="55"/>
        <v>3</v>
      </c>
      <c r="BC57" s="10"/>
      <c r="BE57" s="10">
        <f t="shared" si="56"/>
        <v>2</v>
      </c>
      <c r="BH57" s="10">
        <f t="shared" si="57"/>
        <v>295</v>
      </c>
      <c r="BI57" s="10">
        <f t="shared" si="58"/>
        <v>248</v>
      </c>
      <c r="BJ57" s="10">
        <f t="shared" si="59"/>
        <v>248</v>
      </c>
      <c r="BK57" s="10">
        <f t="shared" si="60"/>
        <v>230</v>
      </c>
      <c r="BL57" s="10">
        <f t="shared" si="61"/>
        <v>226</v>
      </c>
      <c r="BM57" s="10">
        <f t="shared" si="62"/>
        <v>172</v>
      </c>
      <c r="BN57" s="10">
        <f t="shared" si="63"/>
        <v>169</v>
      </c>
      <c r="BO57" s="10">
        <f t="shared" si="64"/>
        <v>166</v>
      </c>
      <c r="BP57" s="10">
        <f t="shared" si="65"/>
        <v>133</v>
      </c>
      <c r="BQ57" s="10" t="str">
        <f t="shared" si="66"/>
        <v/>
      </c>
      <c r="BR57" s="10" t="str">
        <f t="shared" si="67"/>
        <v/>
      </c>
      <c r="BS57" s="10" t="str">
        <f t="shared" si="68"/>
        <v/>
      </c>
      <c r="BT57" s="10" t="str">
        <f t="shared" si="69"/>
        <v/>
      </c>
      <c r="BU57" s="10" t="str">
        <f t="shared" si="70"/>
        <v/>
      </c>
      <c r="BV57" s="10" t="str">
        <f t="shared" si="71"/>
        <v/>
      </c>
      <c r="BW57" s="10" t="str">
        <f t="shared" si="72"/>
        <v/>
      </c>
      <c r="BX57" s="10" t="str">
        <f t="shared" si="73"/>
        <v>-</v>
      </c>
      <c r="BY57" s="10" t="str">
        <f t="shared" si="74"/>
        <v>-</v>
      </c>
      <c r="BZ57" s="10" t="str">
        <f t="shared" si="75"/>
        <v>-</v>
      </c>
      <c r="CA57" s="31">
        <f t="shared" si="76"/>
        <v>7</v>
      </c>
      <c r="CC57">
        <f t="shared" si="35"/>
        <v>1887</v>
      </c>
      <c r="EN57" s="10">
        <v>53</v>
      </c>
      <c r="EP57" s="10">
        <f t="shared" si="77"/>
        <v>53</v>
      </c>
      <c r="EQ57" s="10" t="str">
        <f t="shared" si="37"/>
        <v>(53)</v>
      </c>
    </row>
    <row r="58" spans="1:147" ht="15.75">
      <c r="A58" s="7" t="str">
        <f t="shared" si="4"/>
        <v>54 (54)</v>
      </c>
      <c r="B58" s="8" t="s">
        <v>168</v>
      </c>
      <c r="C58" s="93" t="s">
        <v>128</v>
      </c>
      <c r="D58" s="20">
        <f t="shared" si="5"/>
        <v>1868</v>
      </c>
      <c r="F58" s="14">
        <f t="shared" si="6"/>
        <v>10</v>
      </c>
      <c r="G58" s="19">
        <f t="shared" si="7"/>
        <v>93.4</v>
      </c>
      <c r="H58" s="97"/>
      <c r="I58" s="45">
        <v>198</v>
      </c>
      <c r="J58" s="45"/>
      <c r="K58" s="45"/>
      <c r="L58" s="45">
        <v>220</v>
      </c>
      <c r="M58" s="45">
        <v>198</v>
      </c>
      <c r="N58" s="45">
        <v>185</v>
      </c>
      <c r="O58" s="45">
        <v>166</v>
      </c>
      <c r="P58" s="131"/>
      <c r="Q58" s="45">
        <v>176</v>
      </c>
      <c r="R58" s="132">
        <v>129</v>
      </c>
      <c r="S58" s="45">
        <v>186</v>
      </c>
      <c r="T58" s="45">
        <v>179</v>
      </c>
      <c r="U58" s="45"/>
      <c r="V58" s="62"/>
      <c r="W58" s="45"/>
      <c r="X58" s="45"/>
      <c r="Y58" s="45"/>
      <c r="Z58" s="45">
        <v>231</v>
      </c>
      <c r="AA58" s="24">
        <f t="shared" si="8"/>
        <v>18</v>
      </c>
      <c r="AB58" s="68" t="str">
        <f t="shared" si="9"/>
        <v>-</v>
      </c>
      <c r="AC58" s="68" t="str">
        <f t="shared" si="10"/>
        <v>-</v>
      </c>
      <c r="AD58" s="68" t="str">
        <f t="shared" si="11"/>
        <v>-</v>
      </c>
      <c r="AE58" s="32">
        <v>54</v>
      </c>
      <c r="AF58" s="32">
        <f t="shared" si="12"/>
        <v>54</v>
      </c>
      <c r="AG58" s="32">
        <f t="shared" si="13"/>
        <v>54</v>
      </c>
      <c r="AH58" s="17">
        <v>54</v>
      </c>
      <c r="AK58" s="10">
        <f t="shared" si="38"/>
        <v>2</v>
      </c>
      <c r="AL58" s="10">
        <f t="shared" si="39"/>
        <v>2</v>
      </c>
      <c r="AM58" s="10">
        <f t="shared" si="40"/>
        <v>1</v>
      </c>
      <c r="AN58" s="10">
        <f t="shared" si="41"/>
        <v>2</v>
      </c>
      <c r="AO58" s="10">
        <f t="shared" si="42"/>
        <v>3</v>
      </c>
      <c r="AP58" s="10">
        <f t="shared" si="43"/>
        <v>3</v>
      </c>
      <c r="AQ58" s="10">
        <f t="shared" si="44"/>
        <v>3</v>
      </c>
      <c r="AR58" s="10">
        <f t="shared" si="45"/>
        <v>2</v>
      </c>
      <c r="AS58" s="10">
        <f t="shared" si="46"/>
        <v>2</v>
      </c>
      <c r="AT58" s="10">
        <f t="shared" si="47"/>
        <v>3</v>
      </c>
      <c r="AU58" s="10">
        <f t="shared" si="48"/>
        <v>3</v>
      </c>
      <c r="AV58" s="10">
        <f t="shared" si="49"/>
        <v>3</v>
      </c>
      <c r="AW58" s="10">
        <f t="shared" si="50"/>
        <v>2</v>
      </c>
      <c r="AX58" s="10">
        <f t="shared" si="51"/>
        <v>1</v>
      </c>
      <c r="AY58" s="10">
        <f t="shared" si="52"/>
        <v>1</v>
      </c>
      <c r="AZ58" s="10">
        <f t="shared" si="53"/>
        <v>1</v>
      </c>
      <c r="BA58" s="10">
        <f t="shared" si="54"/>
        <v>1</v>
      </c>
      <c r="BB58" s="10">
        <f t="shared" si="55"/>
        <v>2</v>
      </c>
      <c r="BC58" s="10"/>
      <c r="BE58" s="10">
        <f t="shared" si="56"/>
        <v>2</v>
      </c>
      <c r="BH58" s="10">
        <f t="shared" si="57"/>
        <v>231</v>
      </c>
      <c r="BI58" s="10">
        <f t="shared" si="58"/>
        <v>220</v>
      </c>
      <c r="BJ58" s="10">
        <f t="shared" si="59"/>
        <v>198</v>
      </c>
      <c r="BK58" s="10">
        <f t="shared" si="60"/>
        <v>198</v>
      </c>
      <c r="BL58" s="10">
        <f t="shared" si="61"/>
        <v>186</v>
      </c>
      <c r="BM58" s="10">
        <f t="shared" si="62"/>
        <v>185</v>
      </c>
      <c r="BN58" s="10">
        <f t="shared" si="63"/>
        <v>179</v>
      </c>
      <c r="BO58" s="10">
        <f t="shared" si="64"/>
        <v>176</v>
      </c>
      <c r="BP58" s="10">
        <f t="shared" si="65"/>
        <v>166</v>
      </c>
      <c r="BQ58" s="10">
        <f t="shared" si="66"/>
        <v>129</v>
      </c>
      <c r="BR58" s="10" t="str">
        <f t="shared" si="67"/>
        <v/>
      </c>
      <c r="BS58" s="10" t="str">
        <f t="shared" si="68"/>
        <v/>
      </c>
      <c r="BT58" s="10" t="str">
        <f t="shared" si="69"/>
        <v/>
      </c>
      <c r="BU58" s="10" t="str">
        <f t="shared" si="70"/>
        <v/>
      </c>
      <c r="BV58" s="10" t="str">
        <f t="shared" si="71"/>
        <v/>
      </c>
      <c r="BW58" s="10" t="str">
        <f t="shared" si="72"/>
        <v/>
      </c>
      <c r="BX58" s="10" t="str">
        <f t="shared" si="73"/>
        <v>-</v>
      </c>
      <c r="BY58" s="10" t="str">
        <f t="shared" si="74"/>
        <v>-</v>
      </c>
      <c r="BZ58" s="10" t="str">
        <f t="shared" si="75"/>
        <v>-</v>
      </c>
      <c r="CA58" s="31">
        <f t="shared" si="76"/>
        <v>6</v>
      </c>
      <c r="CC58">
        <f t="shared" si="35"/>
        <v>1868</v>
      </c>
      <c r="EN58" s="10">
        <v>54</v>
      </c>
      <c r="EP58" s="10">
        <f t="shared" si="77"/>
        <v>54</v>
      </c>
      <c r="EQ58" s="10" t="str">
        <f t="shared" si="37"/>
        <v>(54)</v>
      </c>
    </row>
    <row r="59" spans="1:147" ht="15.75">
      <c r="A59" s="7" t="str">
        <f t="shared" si="4"/>
        <v>55 (55)</v>
      </c>
      <c r="B59" s="8" t="s">
        <v>155</v>
      </c>
      <c r="C59" s="9" t="s">
        <v>44</v>
      </c>
      <c r="D59" s="20">
        <f t="shared" si="5"/>
        <v>1831</v>
      </c>
      <c r="E59" s="18"/>
      <c r="F59" s="14">
        <f t="shared" si="6"/>
        <v>11</v>
      </c>
      <c r="G59" s="19">
        <f t="shared" si="7"/>
        <v>83.227272727272734</v>
      </c>
      <c r="H59" s="18"/>
      <c r="I59" s="14">
        <v>156</v>
      </c>
      <c r="J59" s="14">
        <v>193</v>
      </c>
      <c r="K59" s="14">
        <v>118</v>
      </c>
      <c r="L59" s="14">
        <v>188</v>
      </c>
      <c r="M59" s="14">
        <v>168</v>
      </c>
      <c r="N59" s="14"/>
      <c r="O59" s="14"/>
      <c r="P59" s="50"/>
      <c r="Q59" s="14"/>
      <c r="R59" s="51">
        <v>164</v>
      </c>
      <c r="S59" s="14">
        <v>162</v>
      </c>
      <c r="T59" s="14">
        <v>136</v>
      </c>
      <c r="U59" s="14"/>
      <c r="V59" s="14"/>
      <c r="W59" s="14">
        <v>175</v>
      </c>
      <c r="X59" s="14"/>
      <c r="Y59" s="14">
        <v>181</v>
      </c>
      <c r="Z59" s="14">
        <v>190</v>
      </c>
      <c r="AA59" s="24">
        <f t="shared" si="8"/>
        <v>18</v>
      </c>
      <c r="AB59" s="68" t="str">
        <f t="shared" si="9"/>
        <v>-</v>
      </c>
      <c r="AC59" s="68" t="str">
        <f t="shared" si="10"/>
        <v>-</v>
      </c>
      <c r="AD59" s="68" t="str">
        <f t="shared" si="11"/>
        <v>-</v>
      </c>
      <c r="AE59" s="32">
        <v>55</v>
      </c>
      <c r="AF59" s="32">
        <f t="shared" si="12"/>
        <v>55</v>
      </c>
      <c r="AG59" s="32">
        <f t="shared" si="13"/>
        <v>55</v>
      </c>
      <c r="AH59" s="17">
        <v>55</v>
      </c>
      <c r="AK59" s="10">
        <f t="shared" si="38"/>
        <v>2</v>
      </c>
      <c r="AL59" s="10">
        <f t="shared" si="39"/>
        <v>3</v>
      </c>
      <c r="AM59" s="10">
        <f t="shared" si="40"/>
        <v>3</v>
      </c>
      <c r="AN59" s="10">
        <f t="shared" si="41"/>
        <v>3</v>
      </c>
      <c r="AO59" s="10">
        <f t="shared" si="42"/>
        <v>3</v>
      </c>
      <c r="AP59" s="10">
        <f t="shared" si="43"/>
        <v>2</v>
      </c>
      <c r="AQ59" s="10">
        <f t="shared" si="44"/>
        <v>1</v>
      </c>
      <c r="AR59" s="10">
        <f t="shared" si="45"/>
        <v>1</v>
      </c>
      <c r="AS59" s="10">
        <f t="shared" si="46"/>
        <v>1</v>
      </c>
      <c r="AT59" s="10">
        <f t="shared" si="47"/>
        <v>2</v>
      </c>
      <c r="AU59" s="10">
        <f t="shared" si="48"/>
        <v>3</v>
      </c>
      <c r="AV59" s="10">
        <f t="shared" si="49"/>
        <v>3</v>
      </c>
      <c r="AW59" s="10">
        <f t="shared" si="50"/>
        <v>2</v>
      </c>
      <c r="AX59" s="10">
        <f t="shared" si="51"/>
        <v>1</v>
      </c>
      <c r="AY59" s="10">
        <f t="shared" si="52"/>
        <v>2</v>
      </c>
      <c r="AZ59" s="10">
        <f t="shared" si="53"/>
        <v>2</v>
      </c>
      <c r="BA59" s="10">
        <f t="shared" si="54"/>
        <v>2</v>
      </c>
      <c r="BB59" s="10">
        <f t="shared" si="55"/>
        <v>3</v>
      </c>
      <c r="BC59" s="10"/>
      <c r="BE59" s="10">
        <f t="shared" si="56"/>
        <v>2</v>
      </c>
      <c r="BH59" s="10">
        <f t="shared" si="57"/>
        <v>193</v>
      </c>
      <c r="BI59" s="10">
        <f t="shared" si="58"/>
        <v>190</v>
      </c>
      <c r="BJ59" s="10">
        <f t="shared" si="59"/>
        <v>188</v>
      </c>
      <c r="BK59" s="10">
        <f t="shared" si="60"/>
        <v>181</v>
      </c>
      <c r="BL59" s="10">
        <f t="shared" si="61"/>
        <v>175</v>
      </c>
      <c r="BM59" s="10">
        <f t="shared" si="62"/>
        <v>168</v>
      </c>
      <c r="BN59" s="10">
        <f t="shared" si="63"/>
        <v>164</v>
      </c>
      <c r="BO59" s="10">
        <f t="shared" si="64"/>
        <v>162</v>
      </c>
      <c r="BP59" s="10">
        <f t="shared" si="65"/>
        <v>156</v>
      </c>
      <c r="BQ59" s="10">
        <f t="shared" si="66"/>
        <v>136</v>
      </c>
      <c r="BR59" s="10">
        <f t="shared" si="67"/>
        <v>118</v>
      </c>
      <c r="BS59" s="10" t="str">
        <f t="shared" si="68"/>
        <v/>
      </c>
      <c r="BT59" s="10" t="str">
        <f t="shared" si="69"/>
        <v/>
      </c>
      <c r="BU59" s="10" t="str">
        <f t="shared" si="70"/>
        <v/>
      </c>
      <c r="BV59" s="10" t="str">
        <f t="shared" si="71"/>
        <v/>
      </c>
      <c r="BW59" s="10" t="str">
        <f t="shared" si="72"/>
        <v/>
      </c>
      <c r="BX59" s="10" t="str">
        <f t="shared" si="73"/>
        <v>-</v>
      </c>
      <c r="BY59" s="10" t="str">
        <f t="shared" si="74"/>
        <v>-</v>
      </c>
      <c r="BZ59" s="10" t="str">
        <f t="shared" si="75"/>
        <v>-</v>
      </c>
      <c r="CA59" s="31">
        <f t="shared" si="76"/>
        <v>5</v>
      </c>
      <c r="CC59">
        <f t="shared" si="35"/>
        <v>1831</v>
      </c>
      <c r="EN59" s="10">
        <v>55</v>
      </c>
      <c r="EP59" s="10">
        <f t="shared" si="77"/>
        <v>55</v>
      </c>
      <c r="EQ59" s="10" t="str">
        <f t="shared" si="37"/>
        <v>(55)</v>
      </c>
    </row>
    <row r="60" spans="1:147" ht="15.75">
      <c r="A60" s="7" t="str">
        <f t="shared" si="4"/>
        <v>56 (56)</v>
      </c>
      <c r="B60" s="8" t="s">
        <v>173</v>
      </c>
      <c r="C60" s="9" t="s">
        <v>102</v>
      </c>
      <c r="D60" s="20">
        <f t="shared" si="5"/>
        <v>1827</v>
      </c>
      <c r="E60" s="18"/>
      <c r="F60" s="14">
        <f t="shared" si="6"/>
        <v>9</v>
      </c>
      <c r="G60" s="19">
        <f t="shared" si="7"/>
        <v>101.5</v>
      </c>
      <c r="H60" s="18"/>
      <c r="I60" s="14"/>
      <c r="J60" s="14"/>
      <c r="K60" s="14">
        <v>283</v>
      </c>
      <c r="L60" s="14">
        <v>138</v>
      </c>
      <c r="M60" s="14">
        <v>255</v>
      </c>
      <c r="N60" s="14"/>
      <c r="O60" s="14"/>
      <c r="P60" s="50"/>
      <c r="Q60" s="29">
        <v>232</v>
      </c>
      <c r="R60" s="51">
        <v>141</v>
      </c>
      <c r="S60" s="14"/>
      <c r="T60" s="64"/>
      <c r="U60" s="14">
        <v>210</v>
      </c>
      <c r="V60" s="14"/>
      <c r="W60" s="14"/>
      <c r="X60" s="14">
        <v>228</v>
      </c>
      <c r="Y60" s="14">
        <v>183</v>
      </c>
      <c r="Z60" s="14">
        <v>157</v>
      </c>
      <c r="AA60" s="24">
        <f t="shared" si="8"/>
        <v>18</v>
      </c>
      <c r="AB60" s="68" t="str">
        <f t="shared" si="9"/>
        <v>-</v>
      </c>
      <c r="AC60" s="68" t="str">
        <f t="shared" si="10"/>
        <v>-</v>
      </c>
      <c r="AD60" s="68" t="str">
        <f t="shared" si="11"/>
        <v>-</v>
      </c>
      <c r="AE60" s="32">
        <v>56</v>
      </c>
      <c r="AF60" s="32">
        <f t="shared" si="12"/>
        <v>56</v>
      </c>
      <c r="AG60" s="32">
        <f t="shared" si="13"/>
        <v>56</v>
      </c>
      <c r="AH60" s="17">
        <v>56</v>
      </c>
      <c r="AK60" s="10">
        <f t="shared" si="38"/>
        <v>1</v>
      </c>
      <c r="AL60" s="10">
        <f t="shared" si="39"/>
        <v>1</v>
      </c>
      <c r="AM60" s="10">
        <f t="shared" si="40"/>
        <v>2</v>
      </c>
      <c r="AN60" s="10">
        <f t="shared" si="41"/>
        <v>3</v>
      </c>
      <c r="AO60" s="10">
        <f t="shared" si="42"/>
        <v>3</v>
      </c>
      <c r="AP60" s="10">
        <f t="shared" si="43"/>
        <v>2</v>
      </c>
      <c r="AQ60" s="10">
        <f t="shared" si="44"/>
        <v>1</v>
      </c>
      <c r="AR60" s="10">
        <f t="shared" si="45"/>
        <v>1</v>
      </c>
      <c r="AS60" s="10">
        <f t="shared" si="46"/>
        <v>2</v>
      </c>
      <c r="AT60" s="10">
        <f t="shared" si="47"/>
        <v>3</v>
      </c>
      <c r="AU60" s="10">
        <f t="shared" si="48"/>
        <v>2</v>
      </c>
      <c r="AV60" s="10">
        <f t="shared" si="49"/>
        <v>1</v>
      </c>
      <c r="AW60" s="10">
        <f t="shared" si="50"/>
        <v>2</v>
      </c>
      <c r="AX60" s="10">
        <f t="shared" si="51"/>
        <v>2</v>
      </c>
      <c r="AY60" s="10">
        <f t="shared" si="52"/>
        <v>1</v>
      </c>
      <c r="AZ60" s="10">
        <f t="shared" si="53"/>
        <v>2</v>
      </c>
      <c r="BA60" s="10">
        <f t="shared" si="54"/>
        <v>3</v>
      </c>
      <c r="BB60" s="10">
        <f t="shared" si="55"/>
        <v>3</v>
      </c>
      <c r="BC60" s="10"/>
      <c r="BE60" s="10">
        <f t="shared" si="56"/>
        <v>2</v>
      </c>
      <c r="BH60" s="10">
        <f t="shared" si="57"/>
        <v>283</v>
      </c>
      <c r="BI60" s="10">
        <f t="shared" si="58"/>
        <v>255</v>
      </c>
      <c r="BJ60" s="10">
        <f t="shared" si="59"/>
        <v>232</v>
      </c>
      <c r="BK60" s="10">
        <f t="shared" si="60"/>
        <v>228</v>
      </c>
      <c r="BL60" s="10">
        <f t="shared" si="61"/>
        <v>210</v>
      </c>
      <c r="BM60" s="10">
        <f t="shared" si="62"/>
        <v>183</v>
      </c>
      <c r="BN60" s="10">
        <f t="shared" si="63"/>
        <v>157</v>
      </c>
      <c r="BO60" s="10">
        <f t="shared" si="64"/>
        <v>141</v>
      </c>
      <c r="BP60" s="10">
        <f t="shared" si="65"/>
        <v>138</v>
      </c>
      <c r="BQ60" s="10" t="str">
        <f t="shared" si="66"/>
        <v/>
      </c>
      <c r="BR60" s="10" t="str">
        <f t="shared" si="67"/>
        <v/>
      </c>
      <c r="BS60" s="10" t="str">
        <f t="shared" si="68"/>
        <v/>
      </c>
      <c r="BT60" s="10" t="str">
        <f t="shared" si="69"/>
        <v/>
      </c>
      <c r="BU60" s="10" t="str">
        <f t="shared" si="70"/>
        <v/>
      </c>
      <c r="BV60" s="10" t="str">
        <f t="shared" si="71"/>
        <v/>
      </c>
      <c r="BW60" s="10" t="str">
        <f t="shared" si="72"/>
        <v/>
      </c>
      <c r="BX60" s="10" t="str">
        <f t="shared" si="73"/>
        <v>-</v>
      </c>
      <c r="BY60" s="10" t="str">
        <f t="shared" si="74"/>
        <v>-</v>
      </c>
      <c r="BZ60" s="10" t="str">
        <f t="shared" si="75"/>
        <v>-</v>
      </c>
      <c r="CA60" s="31">
        <f t="shared" si="76"/>
        <v>7</v>
      </c>
      <c r="CC60">
        <f t="shared" si="35"/>
        <v>1827</v>
      </c>
      <c r="EN60" s="10">
        <v>56</v>
      </c>
      <c r="EP60" s="10">
        <f t="shared" si="77"/>
        <v>56</v>
      </c>
      <c r="EQ60" s="10" t="str">
        <f t="shared" si="37"/>
        <v>(56)</v>
      </c>
    </row>
    <row r="61" spans="1:147" ht="15.75">
      <c r="A61" s="7" t="str">
        <f t="shared" si="4"/>
        <v>57 (57)</v>
      </c>
      <c r="B61" s="8" t="s">
        <v>41</v>
      </c>
      <c r="C61" s="9" t="s">
        <v>79</v>
      </c>
      <c r="D61" s="20">
        <f t="shared" si="5"/>
        <v>1738</v>
      </c>
      <c r="E61" s="18"/>
      <c r="F61" s="14">
        <f t="shared" si="6"/>
        <v>9</v>
      </c>
      <c r="G61" s="19">
        <f t="shared" si="7"/>
        <v>96.555555555555557</v>
      </c>
      <c r="H61" s="18"/>
      <c r="I61" s="61">
        <v>259</v>
      </c>
      <c r="J61" s="61"/>
      <c r="K61" s="61">
        <v>221</v>
      </c>
      <c r="L61" s="61">
        <v>171</v>
      </c>
      <c r="M61" s="61">
        <v>242</v>
      </c>
      <c r="N61" s="61"/>
      <c r="O61" s="61"/>
      <c r="P61" s="96">
        <v>177</v>
      </c>
      <c r="Q61" s="61"/>
      <c r="R61" s="94"/>
      <c r="S61" s="61">
        <v>156</v>
      </c>
      <c r="T61" s="61">
        <v>153</v>
      </c>
      <c r="U61" s="61">
        <v>187</v>
      </c>
      <c r="V61" s="61"/>
      <c r="W61" s="61"/>
      <c r="X61" s="61">
        <v>172</v>
      </c>
      <c r="Y61" s="61"/>
      <c r="Z61" s="61"/>
      <c r="AA61" s="104">
        <f t="shared" si="8"/>
        <v>18</v>
      </c>
      <c r="AB61" s="68" t="str">
        <f t="shared" si="9"/>
        <v>-</v>
      </c>
      <c r="AC61" s="68" t="str">
        <f t="shared" si="10"/>
        <v>-</v>
      </c>
      <c r="AD61" s="68" t="str">
        <f t="shared" si="11"/>
        <v>-</v>
      </c>
      <c r="AE61" s="32">
        <v>57</v>
      </c>
      <c r="AF61" s="32">
        <f t="shared" si="12"/>
        <v>57</v>
      </c>
      <c r="AG61" s="32">
        <f t="shared" si="13"/>
        <v>57</v>
      </c>
      <c r="AH61" s="17">
        <v>57</v>
      </c>
      <c r="AK61" s="10">
        <f t="shared" si="38"/>
        <v>2</v>
      </c>
      <c r="AL61" s="10">
        <f t="shared" si="39"/>
        <v>2</v>
      </c>
      <c r="AM61" s="10">
        <f t="shared" si="40"/>
        <v>2</v>
      </c>
      <c r="AN61" s="10">
        <f t="shared" si="41"/>
        <v>3</v>
      </c>
      <c r="AO61" s="10">
        <f t="shared" si="42"/>
        <v>3</v>
      </c>
      <c r="AP61" s="10">
        <f t="shared" si="43"/>
        <v>2</v>
      </c>
      <c r="AQ61" s="10">
        <f t="shared" si="44"/>
        <v>1</v>
      </c>
      <c r="AR61" s="10">
        <f t="shared" si="45"/>
        <v>2</v>
      </c>
      <c r="AS61" s="10">
        <f t="shared" si="46"/>
        <v>2</v>
      </c>
      <c r="AT61" s="10">
        <f t="shared" si="47"/>
        <v>1</v>
      </c>
      <c r="AU61" s="10">
        <f t="shared" si="48"/>
        <v>2</v>
      </c>
      <c r="AV61" s="10">
        <f t="shared" si="49"/>
        <v>3</v>
      </c>
      <c r="AW61" s="10">
        <f t="shared" si="50"/>
        <v>3</v>
      </c>
      <c r="AX61" s="10">
        <f t="shared" si="51"/>
        <v>2</v>
      </c>
      <c r="AY61" s="10">
        <f t="shared" si="52"/>
        <v>1</v>
      </c>
      <c r="AZ61" s="10">
        <f t="shared" si="53"/>
        <v>2</v>
      </c>
      <c r="BA61" s="10">
        <f t="shared" si="54"/>
        <v>2</v>
      </c>
      <c r="BB61" s="10">
        <f t="shared" si="55"/>
        <v>1</v>
      </c>
      <c r="BC61" s="10"/>
      <c r="BE61" s="10">
        <f t="shared" si="56"/>
        <v>2</v>
      </c>
      <c r="BH61" s="10">
        <f t="shared" si="57"/>
        <v>259</v>
      </c>
      <c r="BI61" s="10">
        <f t="shared" si="58"/>
        <v>242</v>
      </c>
      <c r="BJ61" s="10">
        <f t="shared" si="59"/>
        <v>221</v>
      </c>
      <c r="BK61" s="10">
        <f t="shared" si="60"/>
        <v>187</v>
      </c>
      <c r="BL61" s="10">
        <f t="shared" si="61"/>
        <v>177</v>
      </c>
      <c r="BM61" s="10">
        <f t="shared" si="62"/>
        <v>172</v>
      </c>
      <c r="BN61" s="10">
        <f t="shared" si="63"/>
        <v>171</v>
      </c>
      <c r="BO61" s="10">
        <f t="shared" si="64"/>
        <v>156</v>
      </c>
      <c r="BP61" s="10">
        <f t="shared" si="65"/>
        <v>153</v>
      </c>
      <c r="BQ61" s="10" t="str">
        <f t="shared" si="66"/>
        <v/>
      </c>
      <c r="BR61" s="10" t="str">
        <f t="shared" si="67"/>
        <v/>
      </c>
      <c r="BS61" s="10" t="str">
        <f t="shared" si="68"/>
        <v/>
      </c>
      <c r="BT61" s="10" t="str">
        <f t="shared" si="69"/>
        <v/>
      </c>
      <c r="BU61" s="10" t="str">
        <f t="shared" si="70"/>
        <v/>
      </c>
      <c r="BV61" s="10" t="str">
        <f t="shared" si="71"/>
        <v/>
      </c>
      <c r="BW61" s="10" t="str">
        <f t="shared" si="72"/>
        <v/>
      </c>
      <c r="BX61" s="10" t="str">
        <f t="shared" si="73"/>
        <v>-</v>
      </c>
      <c r="BY61" s="10" t="str">
        <f t="shared" si="74"/>
        <v>-</v>
      </c>
      <c r="BZ61" s="10" t="str">
        <f t="shared" si="75"/>
        <v>-</v>
      </c>
      <c r="CA61" s="31">
        <f t="shared" si="76"/>
        <v>7</v>
      </c>
      <c r="CC61">
        <f t="shared" si="35"/>
        <v>1738</v>
      </c>
      <c r="EN61" s="10">
        <v>57</v>
      </c>
      <c r="EP61" s="10">
        <f t="shared" si="77"/>
        <v>57</v>
      </c>
      <c r="EQ61" s="10" t="str">
        <f t="shared" si="37"/>
        <v>(57)</v>
      </c>
    </row>
    <row r="62" spans="1:147" ht="15.75">
      <c r="A62" s="7" t="str">
        <f t="shared" si="4"/>
        <v>58 (58)</v>
      </c>
      <c r="B62" s="8" t="s">
        <v>69</v>
      </c>
      <c r="C62" s="9" t="s">
        <v>78</v>
      </c>
      <c r="D62" s="20">
        <f t="shared" si="5"/>
        <v>1714</v>
      </c>
      <c r="E62" s="18"/>
      <c r="F62" s="14">
        <f t="shared" si="6"/>
        <v>9</v>
      </c>
      <c r="G62" s="19">
        <f t="shared" si="7"/>
        <v>95.222222222222229</v>
      </c>
      <c r="H62" s="18"/>
      <c r="I62" s="61"/>
      <c r="J62" s="61">
        <v>189</v>
      </c>
      <c r="K62" s="61">
        <v>257</v>
      </c>
      <c r="L62" s="61">
        <v>205</v>
      </c>
      <c r="M62" s="61">
        <v>208</v>
      </c>
      <c r="N62" s="61"/>
      <c r="O62" s="61"/>
      <c r="P62" s="96">
        <v>197</v>
      </c>
      <c r="Q62" s="61">
        <v>105</v>
      </c>
      <c r="R62" s="94"/>
      <c r="S62" s="61"/>
      <c r="T62" s="61">
        <v>190</v>
      </c>
      <c r="U62" s="61">
        <v>153</v>
      </c>
      <c r="V62" s="61"/>
      <c r="W62" s="61"/>
      <c r="X62" s="61">
        <v>210</v>
      </c>
      <c r="Y62" s="61"/>
      <c r="Z62" s="61"/>
      <c r="AA62" s="104">
        <f t="shared" si="8"/>
        <v>18</v>
      </c>
      <c r="AB62" s="68" t="str">
        <f t="shared" si="9"/>
        <v>-</v>
      </c>
      <c r="AC62" s="68" t="str">
        <f t="shared" si="10"/>
        <v>-</v>
      </c>
      <c r="AD62" s="68" t="str">
        <f t="shared" si="11"/>
        <v>-</v>
      </c>
      <c r="AE62" s="32">
        <v>58</v>
      </c>
      <c r="AF62" s="32">
        <f t="shared" si="12"/>
        <v>58</v>
      </c>
      <c r="AG62" s="32">
        <f t="shared" si="13"/>
        <v>58</v>
      </c>
      <c r="AH62" s="17">
        <v>58</v>
      </c>
      <c r="AK62" s="10">
        <f t="shared" si="38"/>
        <v>1</v>
      </c>
      <c r="AL62" s="10">
        <f t="shared" si="39"/>
        <v>2</v>
      </c>
      <c r="AM62" s="10">
        <f t="shared" si="40"/>
        <v>3</v>
      </c>
      <c r="AN62" s="10">
        <f t="shared" si="41"/>
        <v>3</v>
      </c>
      <c r="AO62" s="10">
        <f t="shared" si="42"/>
        <v>3</v>
      </c>
      <c r="AP62" s="10">
        <f t="shared" si="43"/>
        <v>2</v>
      </c>
      <c r="AQ62" s="10">
        <f t="shared" si="44"/>
        <v>1</v>
      </c>
      <c r="AR62" s="10">
        <f t="shared" si="45"/>
        <v>2</v>
      </c>
      <c r="AS62" s="10">
        <f t="shared" si="46"/>
        <v>3</v>
      </c>
      <c r="AT62" s="10">
        <f t="shared" si="47"/>
        <v>2</v>
      </c>
      <c r="AU62" s="10">
        <f t="shared" si="48"/>
        <v>1</v>
      </c>
      <c r="AV62" s="10">
        <f t="shared" si="49"/>
        <v>2</v>
      </c>
      <c r="AW62" s="10">
        <f t="shared" si="50"/>
        <v>3</v>
      </c>
      <c r="AX62" s="10">
        <f t="shared" si="51"/>
        <v>2</v>
      </c>
      <c r="AY62" s="10">
        <f t="shared" si="52"/>
        <v>1</v>
      </c>
      <c r="AZ62" s="10">
        <f t="shared" si="53"/>
        <v>2</v>
      </c>
      <c r="BA62" s="10">
        <f t="shared" si="54"/>
        <v>2</v>
      </c>
      <c r="BB62" s="10">
        <f t="shared" si="55"/>
        <v>1</v>
      </c>
      <c r="BC62" s="10"/>
      <c r="BE62" s="10">
        <f t="shared" si="56"/>
        <v>2</v>
      </c>
      <c r="BH62" s="10">
        <f t="shared" si="57"/>
        <v>257</v>
      </c>
      <c r="BI62" s="10">
        <f t="shared" si="58"/>
        <v>210</v>
      </c>
      <c r="BJ62" s="10">
        <f t="shared" si="59"/>
        <v>208</v>
      </c>
      <c r="BK62" s="10">
        <f t="shared" si="60"/>
        <v>205</v>
      </c>
      <c r="BL62" s="10">
        <f t="shared" si="61"/>
        <v>197</v>
      </c>
      <c r="BM62" s="10">
        <f t="shared" si="62"/>
        <v>190</v>
      </c>
      <c r="BN62" s="10">
        <f t="shared" si="63"/>
        <v>189</v>
      </c>
      <c r="BO62" s="10">
        <f t="shared" si="64"/>
        <v>153</v>
      </c>
      <c r="BP62" s="10">
        <f t="shared" si="65"/>
        <v>105</v>
      </c>
      <c r="BQ62" s="10" t="str">
        <f t="shared" si="66"/>
        <v/>
      </c>
      <c r="BR62" s="10" t="str">
        <f t="shared" si="67"/>
        <v/>
      </c>
      <c r="BS62" s="10" t="str">
        <f t="shared" si="68"/>
        <v/>
      </c>
      <c r="BT62" s="10" t="str">
        <f t="shared" si="69"/>
        <v/>
      </c>
      <c r="BU62" s="10" t="str">
        <f t="shared" si="70"/>
        <v/>
      </c>
      <c r="BV62" s="10" t="str">
        <f t="shared" si="71"/>
        <v/>
      </c>
      <c r="BW62" s="10" t="str">
        <f t="shared" si="72"/>
        <v/>
      </c>
      <c r="BX62" s="10" t="str">
        <f t="shared" si="73"/>
        <v>-</v>
      </c>
      <c r="BY62" s="10" t="str">
        <f t="shared" si="74"/>
        <v>-</v>
      </c>
      <c r="BZ62" s="10" t="str">
        <f t="shared" si="75"/>
        <v>-</v>
      </c>
      <c r="CA62" s="31">
        <f t="shared" si="76"/>
        <v>7</v>
      </c>
      <c r="CC62">
        <f t="shared" si="35"/>
        <v>1714</v>
      </c>
      <c r="EN62" s="10">
        <v>58</v>
      </c>
      <c r="EP62" s="10">
        <f t="shared" si="77"/>
        <v>58</v>
      </c>
      <c r="EQ62" s="10" t="str">
        <f t="shared" si="37"/>
        <v>(58)</v>
      </c>
    </row>
    <row r="63" spans="1:147" ht="15.75">
      <c r="A63" s="7" t="str">
        <f t="shared" si="4"/>
        <v>59 (59)</v>
      </c>
      <c r="B63" s="8" t="s">
        <v>73</v>
      </c>
      <c r="C63" s="34" t="s">
        <v>102</v>
      </c>
      <c r="D63" s="20">
        <f t="shared" si="5"/>
        <v>1707</v>
      </c>
      <c r="E63" s="18"/>
      <c r="F63" s="14">
        <f t="shared" si="6"/>
        <v>9</v>
      </c>
      <c r="G63" s="19">
        <f t="shared" si="7"/>
        <v>94.833333333333329</v>
      </c>
      <c r="H63" s="18"/>
      <c r="I63" s="14"/>
      <c r="J63" s="61">
        <v>193</v>
      </c>
      <c r="K63" s="14">
        <v>212</v>
      </c>
      <c r="L63" s="14">
        <v>119</v>
      </c>
      <c r="M63" s="14">
        <v>198</v>
      </c>
      <c r="N63" s="14"/>
      <c r="O63" s="14"/>
      <c r="P63" s="50">
        <v>210</v>
      </c>
      <c r="Q63" s="29">
        <v>216</v>
      </c>
      <c r="R63" s="51">
        <v>196</v>
      </c>
      <c r="S63" s="14"/>
      <c r="T63" s="14"/>
      <c r="U63" s="14"/>
      <c r="V63" s="14"/>
      <c r="W63" s="14"/>
      <c r="X63" s="14"/>
      <c r="Y63" s="14">
        <v>201</v>
      </c>
      <c r="Z63" s="99">
        <v>162</v>
      </c>
      <c r="AA63" s="24">
        <f t="shared" si="8"/>
        <v>18</v>
      </c>
      <c r="AB63" s="68" t="str">
        <f t="shared" si="9"/>
        <v>-</v>
      </c>
      <c r="AC63" s="68" t="str">
        <f t="shared" si="10"/>
        <v>-</v>
      </c>
      <c r="AD63" s="68" t="str">
        <f t="shared" si="11"/>
        <v>-</v>
      </c>
      <c r="AE63" s="32">
        <v>59</v>
      </c>
      <c r="AF63" s="32">
        <f t="shared" si="12"/>
        <v>59</v>
      </c>
      <c r="AG63" s="32">
        <f t="shared" si="13"/>
        <v>59</v>
      </c>
      <c r="AH63" s="17">
        <v>59</v>
      </c>
      <c r="AK63" s="10">
        <f t="shared" si="38"/>
        <v>1</v>
      </c>
      <c r="AL63" s="10">
        <f t="shared" si="39"/>
        <v>2</v>
      </c>
      <c r="AM63" s="10">
        <f t="shared" si="40"/>
        <v>3</v>
      </c>
      <c r="AN63" s="10">
        <f t="shared" si="41"/>
        <v>3</v>
      </c>
      <c r="AO63" s="10">
        <f t="shared" si="42"/>
        <v>3</v>
      </c>
      <c r="AP63" s="10">
        <f t="shared" si="43"/>
        <v>2</v>
      </c>
      <c r="AQ63" s="10">
        <f t="shared" si="44"/>
        <v>1</v>
      </c>
      <c r="AR63" s="10">
        <f t="shared" si="45"/>
        <v>2</v>
      </c>
      <c r="AS63" s="10">
        <f t="shared" si="46"/>
        <v>3</v>
      </c>
      <c r="AT63" s="10">
        <f t="shared" si="47"/>
        <v>3</v>
      </c>
      <c r="AU63" s="10">
        <f t="shared" si="48"/>
        <v>2</v>
      </c>
      <c r="AV63" s="10">
        <f t="shared" si="49"/>
        <v>1</v>
      </c>
      <c r="AW63" s="10">
        <f t="shared" si="50"/>
        <v>1</v>
      </c>
      <c r="AX63" s="10">
        <f t="shared" si="51"/>
        <v>1</v>
      </c>
      <c r="AY63" s="10">
        <f t="shared" si="52"/>
        <v>1</v>
      </c>
      <c r="AZ63" s="10">
        <f t="shared" si="53"/>
        <v>1</v>
      </c>
      <c r="BA63" s="10">
        <f t="shared" si="54"/>
        <v>2</v>
      </c>
      <c r="BB63" s="10">
        <f t="shared" si="55"/>
        <v>3</v>
      </c>
      <c r="BC63" s="10"/>
      <c r="BE63" s="10">
        <f t="shared" si="56"/>
        <v>2</v>
      </c>
      <c r="BH63" s="10">
        <f t="shared" si="57"/>
        <v>216</v>
      </c>
      <c r="BI63" s="10">
        <f t="shared" si="58"/>
        <v>212</v>
      </c>
      <c r="BJ63" s="10">
        <f t="shared" si="59"/>
        <v>210</v>
      </c>
      <c r="BK63" s="10">
        <f t="shared" si="60"/>
        <v>201</v>
      </c>
      <c r="BL63" s="10">
        <f t="shared" si="61"/>
        <v>198</v>
      </c>
      <c r="BM63" s="10">
        <f t="shared" si="62"/>
        <v>196</v>
      </c>
      <c r="BN63" s="10">
        <f t="shared" si="63"/>
        <v>193</v>
      </c>
      <c r="BO63" s="10">
        <f t="shared" si="64"/>
        <v>162</v>
      </c>
      <c r="BP63" s="10">
        <f t="shared" si="65"/>
        <v>119</v>
      </c>
      <c r="BQ63" s="10" t="str">
        <f t="shared" si="66"/>
        <v/>
      </c>
      <c r="BR63" s="10" t="str">
        <f t="shared" si="67"/>
        <v/>
      </c>
      <c r="BS63" s="10" t="str">
        <f t="shared" si="68"/>
        <v/>
      </c>
      <c r="BT63" s="10" t="str">
        <f t="shared" si="69"/>
        <v/>
      </c>
      <c r="BU63" s="10" t="str">
        <f t="shared" si="70"/>
        <v/>
      </c>
      <c r="BV63" s="10" t="str">
        <f t="shared" si="71"/>
        <v/>
      </c>
      <c r="BW63" s="10" t="str">
        <f t="shared" si="72"/>
        <v/>
      </c>
      <c r="BX63" s="10" t="str">
        <f t="shared" si="73"/>
        <v>-</v>
      </c>
      <c r="BY63" s="10" t="str">
        <f t="shared" si="74"/>
        <v>-</v>
      </c>
      <c r="BZ63" s="10" t="str">
        <f t="shared" si="75"/>
        <v>-</v>
      </c>
      <c r="CA63" s="31">
        <f t="shared" si="76"/>
        <v>7</v>
      </c>
      <c r="CC63">
        <f t="shared" si="35"/>
        <v>1707</v>
      </c>
      <c r="EN63" s="10">
        <v>59</v>
      </c>
      <c r="EP63" s="10">
        <f t="shared" si="77"/>
        <v>59</v>
      </c>
      <c r="EQ63" s="10" t="str">
        <f t="shared" si="37"/>
        <v>(59)</v>
      </c>
    </row>
    <row r="64" spans="1:147" ht="15.75">
      <c r="A64" s="7" t="str">
        <f t="shared" si="4"/>
        <v>60 (60)</v>
      </c>
      <c r="B64" s="8" t="s">
        <v>135</v>
      </c>
      <c r="C64" s="9" t="s">
        <v>57</v>
      </c>
      <c r="D64" s="20">
        <f t="shared" si="5"/>
        <v>1688</v>
      </c>
      <c r="E64" s="18"/>
      <c r="F64" s="14">
        <f t="shared" si="6"/>
        <v>11</v>
      </c>
      <c r="G64" s="19">
        <f t="shared" si="7"/>
        <v>76.727272727272734</v>
      </c>
      <c r="H64" s="18"/>
      <c r="I64" s="99">
        <v>134</v>
      </c>
      <c r="J64" s="99">
        <v>132</v>
      </c>
      <c r="K64" s="61">
        <v>265</v>
      </c>
      <c r="L64" s="61">
        <v>112</v>
      </c>
      <c r="M64" s="61">
        <v>116</v>
      </c>
      <c r="N64" s="61"/>
      <c r="O64" s="61"/>
      <c r="P64" s="96"/>
      <c r="Q64" s="61"/>
      <c r="R64" s="94"/>
      <c r="S64" s="61">
        <v>134</v>
      </c>
      <c r="T64" s="61">
        <v>207</v>
      </c>
      <c r="U64" s="61">
        <v>130</v>
      </c>
      <c r="V64" s="61"/>
      <c r="W64" s="61">
        <v>95</v>
      </c>
      <c r="X64" s="61"/>
      <c r="Y64" s="61">
        <v>214</v>
      </c>
      <c r="Z64" s="61">
        <v>149</v>
      </c>
      <c r="AA64" s="104">
        <f t="shared" si="8"/>
        <v>18</v>
      </c>
      <c r="AB64" s="68" t="str">
        <f t="shared" si="9"/>
        <v>-</v>
      </c>
      <c r="AC64" s="68" t="str">
        <f t="shared" si="10"/>
        <v>-</v>
      </c>
      <c r="AD64" s="68" t="str">
        <f t="shared" si="11"/>
        <v>-</v>
      </c>
      <c r="AE64" s="32">
        <v>60</v>
      </c>
      <c r="AF64" s="32">
        <f t="shared" si="12"/>
        <v>60</v>
      </c>
      <c r="AG64" s="32">
        <f t="shared" si="13"/>
        <v>60</v>
      </c>
      <c r="AH64" s="17">
        <v>60</v>
      </c>
      <c r="AK64" s="10">
        <f t="shared" si="38"/>
        <v>2</v>
      </c>
      <c r="AL64" s="10">
        <f t="shared" si="39"/>
        <v>3</v>
      </c>
      <c r="AM64" s="10">
        <f t="shared" si="40"/>
        <v>3</v>
      </c>
      <c r="AN64" s="10">
        <f t="shared" si="41"/>
        <v>3</v>
      </c>
      <c r="AO64" s="10">
        <f t="shared" si="42"/>
        <v>3</v>
      </c>
      <c r="AP64" s="10">
        <f t="shared" si="43"/>
        <v>2</v>
      </c>
      <c r="AQ64" s="10">
        <f t="shared" si="44"/>
        <v>1</v>
      </c>
      <c r="AR64" s="10">
        <f t="shared" si="45"/>
        <v>1</v>
      </c>
      <c r="AS64" s="10">
        <f t="shared" si="46"/>
        <v>1</v>
      </c>
      <c r="AT64" s="10">
        <f t="shared" si="47"/>
        <v>1</v>
      </c>
      <c r="AU64" s="10">
        <f t="shared" si="48"/>
        <v>2</v>
      </c>
      <c r="AV64" s="10">
        <f t="shared" si="49"/>
        <v>3</v>
      </c>
      <c r="AW64" s="10">
        <f t="shared" si="50"/>
        <v>3</v>
      </c>
      <c r="AX64" s="10">
        <f t="shared" si="51"/>
        <v>2</v>
      </c>
      <c r="AY64" s="10">
        <f t="shared" si="52"/>
        <v>2</v>
      </c>
      <c r="AZ64" s="10">
        <f t="shared" si="53"/>
        <v>2</v>
      </c>
      <c r="BA64" s="10">
        <f t="shared" si="54"/>
        <v>2</v>
      </c>
      <c r="BB64" s="10">
        <f t="shared" si="55"/>
        <v>3</v>
      </c>
      <c r="BC64" s="10"/>
      <c r="BE64" s="10">
        <f t="shared" si="56"/>
        <v>2</v>
      </c>
      <c r="BH64" s="10">
        <f t="shared" si="57"/>
        <v>265</v>
      </c>
      <c r="BI64" s="10">
        <f t="shared" si="58"/>
        <v>214</v>
      </c>
      <c r="BJ64" s="10">
        <f t="shared" si="59"/>
        <v>207</v>
      </c>
      <c r="BK64" s="10">
        <f t="shared" si="60"/>
        <v>149</v>
      </c>
      <c r="BL64" s="10">
        <f t="shared" si="61"/>
        <v>134</v>
      </c>
      <c r="BM64" s="10">
        <f t="shared" si="62"/>
        <v>134</v>
      </c>
      <c r="BN64" s="10">
        <f t="shared" si="63"/>
        <v>132</v>
      </c>
      <c r="BO64" s="10">
        <f t="shared" si="64"/>
        <v>130</v>
      </c>
      <c r="BP64" s="10">
        <f t="shared" si="65"/>
        <v>116</v>
      </c>
      <c r="BQ64" s="10">
        <f t="shared" si="66"/>
        <v>112</v>
      </c>
      <c r="BR64" s="10">
        <f t="shared" si="67"/>
        <v>95</v>
      </c>
      <c r="BS64" s="10" t="str">
        <f t="shared" si="68"/>
        <v/>
      </c>
      <c r="BT64" s="10" t="str">
        <f t="shared" si="69"/>
        <v/>
      </c>
      <c r="BU64" s="10" t="str">
        <f t="shared" si="70"/>
        <v/>
      </c>
      <c r="BV64" s="10" t="str">
        <f t="shared" si="71"/>
        <v/>
      </c>
      <c r="BW64" s="10" t="str">
        <f t="shared" si="72"/>
        <v/>
      </c>
      <c r="BX64" s="10" t="str">
        <f t="shared" si="73"/>
        <v>-</v>
      </c>
      <c r="BY64" s="10" t="str">
        <f t="shared" si="74"/>
        <v>-</v>
      </c>
      <c r="BZ64" s="10" t="str">
        <f t="shared" si="75"/>
        <v>-</v>
      </c>
      <c r="CA64" s="31">
        <f t="shared" si="76"/>
        <v>5</v>
      </c>
      <c r="CC64">
        <f t="shared" si="35"/>
        <v>1688</v>
      </c>
      <c r="EN64" s="10">
        <v>60</v>
      </c>
      <c r="EP64" s="10">
        <f t="shared" si="77"/>
        <v>60</v>
      </c>
      <c r="EQ64" s="10" t="str">
        <f t="shared" si="37"/>
        <v>(60)</v>
      </c>
    </row>
    <row r="65" spans="1:147" ht="15.75">
      <c r="A65" s="7" t="str">
        <f t="shared" si="4"/>
        <v>61 (61)</v>
      </c>
      <c r="B65" s="8" t="s">
        <v>210</v>
      </c>
      <c r="C65" s="9" t="s">
        <v>85</v>
      </c>
      <c r="D65" s="20">
        <f t="shared" si="5"/>
        <v>1671</v>
      </c>
      <c r="E65" s="18"/>
      <c r="F65" s="14">
        <f t="shared" si="6"/>
        <v>7</v>
      </c>
      <c r="G65" s="19">
        <f t="shared" si="7"/>
        <v>119.35714285714286</v>
      </c>
      <c r="H65" s="18"/>
      <c r="I65" s="61">
        <v>280</v>
      </c>
      <c r="J65" s="61"/>
      <c r="K65" s="61">
        <v>268</v>
      </c>
      <c r="L65" s="61">
        <v>229</v>
      </c>
      <c r="M65" s="61"/>
      <c r="N65" s="61"/>
      <c r="O65" s="61"/>
      <c r="P65" s="96"/>
      <c r="Q65" s="61"/>
      <c r="R65" s="94"/>
      <c r="S65" s="61">
        <v>248</v>
      </c>
      <c r="T65" s="61"/>
      <c r="U65" s="61">
        <v>210</v>
      </c>
      <c r="V65" s="61"/>
      <c r="W65" s="61">
        <v>213</v>
      </c>
      <c r="X65" s="61"/>
      <c r="Y65" s="61">
        <v>223</v>
      </c>
      <c r="Z65" s="61"/>
      <c r="AA65" s="104">
        <f t="shared" si="8"/>
        <v>18</v>
      </c>
      <c r="AB65" s="68" t="str">
        <f t="shared" si="9"/>
        <v>-</v>
      </c>
      <c r="AC65" s="68" t="str">
        <f t="shared" si="10"/>
        <v>-</v>
      </c>
      <c r="AD65" s="68" t="str">
        <f t="shared" si="11"/>
        <v>-</v>
      </c>
      <c r="AE65" s="32">
        <v>61</v>
      </c>
      <c r="AF65" s="32">
        <f t="shared" si="12"/>
        <v>61</v>
      </c>
      <c r="AG65" s="32">
        <f t="shared" si="13"/>
        <v>61</v>
      </c>
      <c r="AH65" s="17">
        <v>61</v>
      </c>
      <c r="AK65" s="10">
        <f t="shared" si="38"/>
        <v>2</v>
      </c>
      <c r="AL65" s="10">
        <f t="shared" si="39"/>
        <v>2</v>
      </c>
      <c r="AM65" s="10">
        <f t="shared" si="40"/>
        <v>2</v>
      </c>
      <c r="AN65" s="10">
        <f t="shared" si="41"/>
        <v>3</v>
      </c>
      <c r="AO65" s="10">
        <f t="shared" si="42"/>
        <v>2</v>
      </c>
      <c r="AP65" s="10">
        <f t="shared" si="43"/>
        <v>1</v>
      </c>
      <c r="AQ65" s="10">
        <f t="shared" si="44"/>
        <v>1</v>
      </c>
      <c r="AR65" s="10">
        <f t="shared" si="45"/>
        <v>1</v>
      </c>
      <c r="AS65" s="10">
        <f t="shared" si="46"/>
        <v>1</v>
      </c>
      <c r="AT65" s="10">
        <f t="shared" si="47"/>
        <v>1</v>
      </c>
      <c r="AU65" s="10">
        <f t="shared" si="48"/>
        <v>2</v>
      </c>
      <c r="AV65" s="10">
        <f t="shared" si="49"/>
        <v>2</v>
      </c>
      <c r="AW65" s="10">
        <f t="shared" si="50"/>
        <v>2</v>
      </c>
      <c r="AX65" s="10">
        <f t="shared" si="51"/>
        <v>2</v>
      </c>
      <c r="AY65" s="10">
        <f t="shared" si="52"/>
        <v>2</v>
      </c>
      <c r="AZ65" s="10">
        <f t="shared" si="53"/>
        <v>2</v>
      </c>
      <c r="BA65" s="10">
        <f t="shared" si="54"/>
        <v>2</v>
      </c>
      <c r="BB65" s="10">
        <f t="shared" si="55"/>
        <v>2</v>
      </c>
      <c r="BC65" s="10"/>
      <c r="BE65" s="10">
        <f t="shared" si="56"/>
        <v>2</v>
      </c>
      <c r="BH65" s="10">
        <f t="shared" si="57"/>
        <v>280</v>
      </c>
      <c r="BI65" s="10">
        <f t="shared" si="58"/>
        <v>268</v>
      </c>
      <c r="BJ65" s="10">
        <f t="shared" si="59"/>
        <v>248</v>
      </c>
      <c r="BK65" s="10">
        <f t="shared" si="60"/>
        <v>229</v>
      </c>
      <c r="BL65" s="10">
        <f t="shared" si="61"/>
        <v>223</v>
      </c>
      <c r="BM65" s="10">
        <f t="shared" si="62"/>
        <v>213</v>
      </c>
      <c r="BN65" s="10">
        <f t="shared" si="63"/>
        <v>210</v>
      </c>
      <c r="BO65" s="10" t="str">
        <f t="shared" si="64"/>
        <v/>
      </c>
      <c r="BP65" s="10" t="str">
        <f t="shared" si="65"/>
        <v/>
      </c>
      <c r="BQ65" s="10" t="str">
        <f t="shared" si="66"/>
        <v/>
      </c>
      <c r="BR65" s="10" t="str">
        <f t="shared" si="67"/>
        <v/>
      </c>
      <c r="BS65" s="10" t="str">
        <f t="shared" si="68"/>
        <v/>
      </c>
      <c r="BT65" s="10" t="str">
        <f t="shared" si="69"/>
        <v/>
      </c>
      <c r="BU65" s="10" t="str">
        <f t="shared" si="70"/>
        <v/>
      </c>
      <c r="BV65" s="10" t="str">
        <f t="shared" si="71"/>
        <v/>
      </c>
      <c r="BW65" s="10" t="str">
        <f t="shared" si="72"/>
        <v/>
      </c>
      <c r="BX65" s="10" t="str">
        <f t="shared" si="73"/>
        <v>-</v>
      </c>
      <c r="BY65" s="10" t="str">
        <f t="shared" si="74"/>
        <v>-</v>
      </c>
      <c r="BZ65" s="10" t="str">
        <f t="shared" si="75"/>
        <v>-</v>
      </c>
      <c r="CA65" s="31">
        <f t="shared" si="76"/>
        <v>9</v>
      </c>
      <c r="CC65">
        <f t="shared" si="35"/>
        <v>1671</v>
      </c>
      <c r="EN65" s="10">
        <v>61</v>
      </c>
      <c r="EP65" s="10">
        <f t="shared" si="77"/>
        <v>61</v>
      </c>
      <c r="EQ65" s="10" t="str">
        <f t="shared" si="37"/>
        <v>(61)</v>
      </c>
    </row>
    <row r="66" spans="1:147" ht="15.75">
      <c r="A66" s="7" t="str">
        <f t="shared" si="4"/>
        <v>62 (65)</v>
      </c>
      <c r="B66" s="8" t="s">
        <v>218</v>
      </c>
      <c r="C66" s="62" t="s">
        <v>219</v>
      </c>
      <c r="D66" s="20">
        <f t="shared" si="5"/>
        <v>1567</v>
      </c>
      <c r="E66" s="18"/>
      <c r="F66" s="14">
        <f t="shared" si="6"/>
        <v>6</v>
      </c>
      <c r="G66" s="19">
        <f t="shared" si="7"/>
        <v>130.58333333333334</v>
      </c>
      <c r="H66" s="18"/>
      <c r="I66" s="14"/>
      <c r="J66" s="14"/>
      <c r="K66" s="14"/>
      <c r="L66" s="14">
        <v>322</v>
      </c>
      <c r="M66" s="14">
        <v>302</v>
      </c>
      <c r="N66" s="14">
        <v>259</v>
      </c>
      <c r="O66" s="14"/>
      <c r="P66" s="50"/>
      <c r="Q66" s="29"/>
      <c r="R66" s="51"/>
      <c r="S66" s="14"/>
      <c r="T66" s="64"/>
      <c r="U66" s="14">
        <v>304</v>
      </c>
      <c r="V66" s="14">
        <v>158</v>
      </c>
      <c r="W66" s="14"/>
      <c r="X66" s="14"/>
      <c r="Y66" s="14">
        <v>222</v>
      </c>
      <c r="Z66" s="14"/>
      <c r="AA66" s="24">
        <f t="shared" si="8"/>
        <v>18</v>
      </c>
      <c r="AB66" s="68" t="str">
        <f t="shared" si="9"/>
        <v>-</v>
      </c>
      <c r="AC66" s="68" t="str">
        <f t="shared" si="10"/>
        <v>-</v>
      </c>
      <c r="AD66" s="68" t="str">
        <f t="shared" si="11"/>
        <v>-</v>
      </c>
      <c r="AE66" s="32">
        <v>65</v>
      </c>
      <c r="AF66" s="32">
        <f t="shared" si="12"/>
        <v>62</v>
      </c>
      <c r="AG66" s="32">
        <f t="shared" si="13"/>
        <v>62</v>
      </c>
      <c r="AH66" s="17">
        <v>62</v>
      </c>
      <c r="AK66" s="10">
        <f t="shared" si="38"/>
        <v>1</v>
      </c>
      <c r="AL66" s="10">
        <f t="shared" si="39"/>
        <v>1</v>
      </c>
      <c r="AM66" s="10">
        <f t="shared" si="40"/>
        <v>1</v>
      </c>
      <c r="AN66" s="10">
        <f t="shared" si="41"/>
        <v>2</v>
      </c>
      <c r="AO66" s="10">
        <f t="shared" si="42"/>
        <v>3</v>
      </c>
      <c r="AP66" s="10">
        <f t="shared" si="43"/>
        <v>3</v>
      </c>
      <c r="AQ66" s="10">
        <f t="shared" si="44"/>
        <v>2</v>
      </c>
      <c r="AR66" s="10">
        <f t="shared" si="45"/>
        <v>1</v>
      </c>
      <c r="AS66" s="10">
        <f t="shared" si="46"/>
        <v>1</v>
      </c>
      <c r="AT66" s="10">
        <f t="shared" si="47"/>
        <v>1</v>
      </c>
      <c r="AU66" s="10">
        <f t="shared" si="48"/>
        <v>1</v>
      </c>
      <c r="AV66" s="10">
        <f t="shared" si="49"/>
        <v>1</v>
      </c>
      <c r="AW66" s="10">
        <f t="shared" si="50"/>
        <v>2</v>
      </c>
      <c r="AX66" s="10">
        <f t="shared" si="51"/>
        <v>3</v>
      </c>
      <c r="AY66" s="10">
        <f t="shared" si="52"/>
        <v>2</v>
      </c>
      <c r="AZ66" s="10">
        <f t="shared" si="53"/>
        <v>1</v>
      </c>
      <c r="BA66" s="10">
        <f t="shared" si="54"/>
        <v>2</v>
      </c>
      <c r="BB66" s="10">
        <f t="shared" si="55"/>
        <v>2</v>
      </c>
      <c r="BC66" s="10"/>
      <c r="BE66" s="10">
        <f t="shared" si="56"/>
        <v>2</v>
      </c>
      <c r="BH66" s="10">
        <f t="shared" si="57"/>
        <v>322</v>
      </c>
      <c r="BI66" s="10">
        <f t="shared" si="58"/>
        <v>304</v>
      </c>
      <c r="BJ66" s="10">
        <f t="shared" si="59"/>
        <v>302</v>
      </c>
      <c r="BK66" s="10">
        <f t="shared" si="60"/>
        <v>259</v>
      </c>
      <c r="BL66" s="10">
        <f t="shared" si="61"/>
        <v>222</v>
      </c>
      <c r="BM66" s="10">
        <f t="shared" si="62"/>
        <v>158</v>
      </c>
      <c r="BN66" s="10" t="str">
        <f t="shared" si="63"/>
        <v/>
      </c>
      <c r="BO66" s="10" t="str">
        <f t="shared" si="64"/>
        <v/>
      </c>
      <c r="BP66" s="10" t="str">
        <f t="shared" si="65"/>
        <v/>
      </c>
      <c r="BQ66" s="10" t="str">
        <f t="shared" si="66"/>
        <v/>
      </c>
      <c r="BR66" s="10" t="str">
        <f t="shared" si="67"/>
        <v/>
      </c>
      <c r="BS66" s="10" t="str">
        <f t="shared" si="68"/>
        <v/>
      </c>
      <c r="BT66" s="10" t="str">
        <f t="shared" si="69"/>
        <v/>
      </c>
      <c r="BU66" s="10" t="str">
        <f t="shared" si="70"/>
        <v/>
      </c>
      <c r="BV66" s="10" t="str">
        <f t="shared" si="71"/>
        <v/>
      </c>
      <c r="BW66" s="10" t="str">
        <f t="shared" si="72"/>
        <v/>
      </c>
      <c r="BX66" s="10" t="str">
        <f t="shared" si="73"/>
        <v>-</v>
      </c>
      <c r="BY66" s="10" t="str">
        <f t="shared" si="74"/>
        <v>-</v>
      </c>
      <c r="BZ66" s="10" t="str">
        <f t="shared" si="75"/>
        <v>-</v>
      </c>
      <c r="CA66" s="31">
        <f t="shared" si="76"/>
        <v>10</v>
      </c>
      <c r="CC66">
        <f t="shared" si="35"/>
        <v>1567</v>
      </c>
      <c r="EN66" s="10">
        <v>62</v>
      </c>
      <c r="EP66" s="10">
        <f t="shared" si="77"/>
        <v>62</v>
      </c>
      <c r="EQ66" s="10" t="str">
        <f t="shared" si="37"/>
        <v>(65)</v>
      </c>
    </row>
    <row r="67" spans="1:147" ht="15.75">
      <c r="A67" s="7" t="str">
        <f t="shared" si="4"/>
        <v>63 (62)</v>
      </c>
      <c r="B67" s="8" t="s">
        <v>156</v>
      </c>
      <c r="C67" s="9" t="s">
        <v>44</v>
      </c>
      <c r="D67" s="20">
        <f t="shared" si="5"/>
        <v>1538</v>
      </c>
      <c r="E67" s="18"/>
      <c r="F67" s="14">
        <f t="shared" si="6"/>
        <v>8</v>
      </c>
      <c r="G67" s="19">
        <f t="shared" si="7"/>
        <v>96.125</v>
      </c>
      <c r="H67" s="18"/>
      <c r="I67" s="14">
        <v>257</v>
      </c>
      <c r="J67" s="14">
        <v>234</v>
      </c>
      <c r="K67" s="14">
        <v>112</v>
      </c>
      <c r="L67" s="14"/>
      <c r="M67" s="14"/>
      <c r="N67" s="14"/>
      <c r="O67" s="14"/>
      <c r="P67" s="50"/>
      <c r="Q67" s="29"/>
      <c r="R67" s="51">
        <v>149</v>
      </c>
      <c r="S67" s="14">
        <v>241</v>
      </c>
      <c r="T67" s="64"/>
      <c r="U67" s="14"/>
      <c r="V67" s="14"/>
      <c r="W67" s="14">
        <v>112</v>
      </c>
      <c r="X67" s="14"/>
      <c r="Y67" s="14">
        <v>224</v>
      </c>
      <c r="Z67" s="14">
        <v>209</v>
      </c>
      <c r="AA67" s="24">
        <f t="shared" si="8"/>
        <v>18</v>
      </c>
      <c r="AB67" s="68" t="str">
        <f t="shared" si="9"/>
        <v>-</v>
      </c>
      <c r="AC67" s="68" t="str">
        <f t="shared" si="10"/>
        <v>-</v>
      </c>
      <c r="AD67" s="68" t="str">
        <f t="shared" si="11"/>
        <v>-</v>
      </c>
      <c r="AE67" s="32">
        <v>62</v>
      </c>
      <c r="AF67" s="32">
        <f t="shared" si="12"/>
        <v>63</v>
      </c>
      <c r="AG67" s="32">
        <f t="shared" si="13"/>
        <v>63</v>
      </c>
      <c r="AH67" s="17">
        <v>63</v>
      </c>
      <c r="AK67" s="10">
        <f t="shared" si="38"/>
        <v>2</v>
      </c>
      <c r="AL67" s="10">
        <f t="shared" si="39"/>
        <v>3</v>
      </c>
      <c r="AM67" s="10">
        <f t="shared" si="40"/>
        <v>3</v>
      </c>
      <c r="AN67" s="10">
        <f t="shared" si="41"/>
        <v>2</v>
      </c>
      <c r="AO67" s="10">
        <f t="shared" si="42"/>
        <v>1</v>
      </c>
      <c r="AP67" s="10">
        <f t="shared" si="43"/>
        <v>1</v>
      </c>
      <c r="AQ67" s="10">
        <f t="shared" si="44"/>
        <v>1</v>
      </c>
      <c r="AR67" s="10">
        <f t="shared" si="45"/>
        <v>1</v>
      </c>
      <c r="AS67" s="10">
        <f t="shared" si="46"/>
        <v>1</v>
      </c>
      <c r="AT67" s="10">
        <f t="shared" si="47"/>
        <v>2</v>
      </c>
      <c r="AU67" s="10">
        <f t="shared" si="48"/>
        <v>3</v>
      </c>
      <c r="AV67" s="10">
        <f t="shared" si="49"/>
        <v>2</v>
      </c>
      <c r="AW67" s="10">
        <f t="shared" si="50"/>
        <v>1</v>
      </c>
      <c r="AX67" s="10">
        <f t="shared" si="51"/>
        <v>1</v>
      </c>
      <c r="AY67" s="10">
        <f t="shared" si="52"/>
        <v>2</v>
      </c>
      <c r="AZ67" s="10">
        <f t="shared" si="53"/>
        <v>2</v>
      </c>
      <c r="BA67" s="10">
        <f t="shared" si="54"/>
        <v>2</v>
      </c>
      <c r="BB67" s="10">
        <f t="shared" si="55"/>
        <v>3</v>
      </c>
      <c r="BC67" s="10"/>
      <c r="BE67" s="10">
        <f t="shared" si="56"/>
        <v>2</v>
      </c>
      <c r="BH67" s="10">
        <f t="shared" si="57"/>
        <v>257</v>
      </c>
      <c r="BI67" s="10">
        <f t="shared" si="58"/>
        <v>241</v>
      </c>
      <c r="BJ67" s="10">
        <f t="shared" si="59"/>
        <v>234</v>
      </c>
      <c r="BK67" s="10">
        <f t="shared" si="60"/>
        <v>224</v>
      </c>
      <c r="BL67" s="10">
        <f t="shared" si="61"/>
        <v>209</v>
      </c>
      <c r="BM67" s="10">
        <f t="shared" si="62"/>
        <v>149</v>
      </c>
      <c r="BN67" s="10">
        <f t="shared" si="63"/>
        <v>112</v>
      </c>
      <c r="BO67" s="10">
        <f t="shared" si="64"/>
        <v>112</v>
      </c>
      <c r="BP67" s="10" t="str">
        <f t="shared" si="65"/>
        <v/>
      </c>
      <c r="BQ67" s="10" t="str">
        <f t="shared" si="66"/>
        <v/>
      </c>
      <c r="BR67" s="10" t="str">
        <f t="shared" si="67"/>
        <v/>
      </c>
      <c r="BS67" s="10" t="str">
        <f t="shared" si="68"/>
        <v/>
      </c>
      <c r="BT67" s="10" t="str">
        <f t="shared" si="69"/>
        <v/>
      </c>
      <c r="BU67" s="10" t="str">
        <f t="shared" si="70"/>
        <v/>
      </c>
      <c r="BV67" s="10" t="str">
        <f t="shared" si="71"/>
        <v/>
      </c>
      <c r="BW67" s="10" t="str">
        <f t="shared" si="72"/>
        <v/>
      </c>
      <c r="BX67" s="10" t="str">
        <f t="shared" si="73"/>
        <v>-</v>
      </c>
      <c r="BY67" s="10" t="str">
        <f t="shared" si="74"/>
        <v>-</v>
      </c>
      <c r="BZ67" s="10" t="str">
        <f t="shared" si="75"/>
        <v>-</v>
      </c>
      <c r="CA67" s="31">
        <f t="shared" si="76"/>
        <v>8</v>
      </c>
      <c r="CC67">
        <f t="shared" si="35"/>
        <v>1538</v>
      </c>
      <c r="EN67" s="10">
        <v>63</v>
      </c>
      <c r="EP67" s="10">
        <f t="shared" si="77"/>
        <v>63</v>
      </c>
      <c r="EQ67" s="10" t="str">
        <f t="shared" si="37"/>
        <v>(62)</v>
      </c>
    </row>
    <row r="68" spans="1:147" ht="15.75">
      <c r="A68" s="7" t="str">
        <f t="shared" si="4"/>
        <v>64 (63)</v>
      </c>
      <c r="B68" s="8" t="s">
        <v>56</v>
      </c>
      <c r="C68" s="9" t="s">
        <v>128</v>
      </c>
      <c r="D68" s="20">
        <f t="shared" si="5"/>
        <v>1511</v>
      </c>
      <c r="E68" s="18"/>
      <c r="F68" s="14">
        <f t="shared" si="6"/>
        <v>11</v>
      </c>
      <c r="G68" s="19">
        <f t="shared" si="7"/>
        <v>68.681818181818187</v>
      </c>
      <c r="H68" s="18"/>
      <c r="I68" s="61">
        <v>140</v>
      </c>
      <c r="J68" s="61">
        <v>141</v>
      </c>
      <c r="K68" s="61">
        <v>243</v>
      </c>
      <c r="L68" s="61">
        <v>50</v>
      </c>
      <c r="M68" s="61">
        <v>120</v>
      </c>
      <c r="N68" s="61">
        <v>139</v>
      </c>
      <c r="O68" s="99">
        <v>113</v>
      </c>
      <c r="P68" s="96"/>
      <c r="Q68" s="61">
        <v>72</v>
      </c>
      <c r="R68" s="94">
        <v>150</v>
      </c>
      <c r="S68" s="61"/>
      <c r="T68" s="61"/>
      <c r="U68" s="61"/>
      <c r="V68" s="61"/>
      <c r="W68" s="61"/>
      <c r="X68" s="61"/>
      <c r="Y68" s="61">
        <v>133</v>
      </c>
      <c r="Z68" s="61">
        <v>210</v>
      </c>
      <c r="AA68" s="104">
        <f t="shared" si="8"/>
        <v>18</v>
      </c>
      <c r="AB68" s="68" t="str">
        <f t="shared" si="9"/>
        <v>-</v>
      </c>
      <c r="AC68" s="68" t="str">
        <f t="shared" si="10"/>
        <v>-</v>
      </c>
      <c r="AD68" s="68" t="str">
        <f t="shared" si="11"/>
        <v>-</v>
      </c>
      <c r="AE68" s="32">
        <v>63</v>
      </c>
      <c r="AF68" s="32">
        <f t="shared" si="12"/>
        <v>64</v>
      </c>
      <c r="AG68" s="32">
        <f t="shared" si="13"/>
        <v>64</v>
      </c>
      <c r="AH68" s="17">
        <v>64</v>
      </c>
      <c r="AK68" s="10">
        <f t="shared" si="38"/>
        <v>2</v>
      </c>
      <c r="AL68" s="10">
        <f t="shared" si="39"/>
        <v>3</v>
      </c>
      <c r="AM68" s="10">
        <f t="shared" si="40"/>
        <v>3</v>
      </c>
      <c r="AN68" s="10">
        <f t="shared" si="41"/>
        <v>3</v>
      </c>
      <c r="AO68" s="10">
        <f t="shared" si="42"/>
        <v>3</v>
      </c>
      <c r="AP68" s="10">
        <f t="shared" si="43"/>
        <v>3</v>
      </c>
      <c r="AQ68" s="10">
        <f t="shared" si="44"/>
        <v>3</v>
      </c>
      <c r="AR68" s="10">
        <f t="shared" si="45"/>
        <v>2</v>
      </c>
      <c r="AS68" s="10">
        <f t="shared" si="46"/>
        <v>2</v>
      </c>
      <c r="AT68" s="10">
        <f t="shared" si="47"/>
        <v>3</v>
      </c>
      <c r="AU68" s="10">
        <f t="shared" si="48"/>
        <v>2</v>
      </c>
      <c r="AV68" s="10">
        <f t="shared" si="49"/>
        <v>1</v>
      </c>
      <c r="AW68" s="10">
        <f t="shared" si="50"/>
        <v>1</v>
      </c>
      <c r="AX68" s="10">
        <f t="shared" si="51"/>
        <v>1</v>
      </c>
      <c r="AY68" s="10">
        <f t="shared" si="52"/>
        <v>1</v>
      </c>
      <c r="AZ68" s="10">
        <f t="shared" si="53"/>
        <v>1</v>
      </c>
      <c r="BA68" s="10">
        <f t="shared" si="54"/>
        <v>2</v>
      </c>
      <c r="BB68" s="10">
        <f t="shared" si="55"/>
        <v>3</v>
      </c>
      <c r="BC68" s="10"/>
      <c r="BE68" s="10">
        <f t="shared" si="56"/>
        <v>2</v>
      </c>
      <c r="BH68" s="10">
        <f t="shared" si="57"/>
        <v>243</v>
      </c>
      <c r="BI68" s="10">
        <f t="shared" si="58"/>
        <v>210</v>
      </c>
      <c r="BJ68" s="10">
        <f t="shared" si="59"/>
        <v>150</v>
      </c>
      <c r="BK68" s="10">
        <f t="shared" si="60"/>
        <v>141</v>
      </c>
      <c r="BL68" s="10">
        <f t="shared" si="61"/>
        <v>140</v>
      </c>
      <c r="BM68" s="10">
        <f t="shared" si="62"/>
        <v>139</v>
      </c>
      <c r="BN68" s="10">
        <f t="shared" si="63"/>
        <v>133</v>
      </c>
      <c r="BO68" s="10">
        <f t="shared" si="64"/>
        <v>120</v>
      </c>
      <c r="BP68" s="10">
        <f t="shared" si="65"/>
        <v>113</v>
      </c>
      <c r="BQ68" s="10">
        <f t="shared" si="66"/>
        <v>72</v>
      </c>
      <c r="BR68" s="10">
        <f t="shared" si="67"/>
        <v>50</v>
      </c>
      <c r="BS68" s="10" t="str">
        <f t="shared" si="68"/>
        <v/>
      </c>
      <c r="BT68" s="10" t="str">
        <f t="shared" si="69"/>
        <v/>
      </c>
      <c r="BU68" s="10" t="str">
        <f t="shared" si="70"/>
        <v/>
      </c>
      <c r="BV68" s="10" t="str">
        <f t="shared" si="71"/>
        <v/>
      </c>
      <c r="BW68" s="10" t="str">
        <f t="shared" si="72"/>
        <v/>
      </c>
      <c r="BX68" s="10" t="str">
        <f t="shared" si="73"/>
        <v>-</v>
      </c>
      <c r="BY68" s="10" t="str">
        <f t="shared" si="74"/>
        <v>-</v>
      </c>
      <c r="BZ68" s="10" t="str">
        <f t="shared" si="75"/>
        <v>-</v>
      </c>
      <c r="CA68" s="31">
        <f t="shared" si="76"/>
        <v>5</v>
      </c>
      <c r="CC68">
        <f t="shared" si="35"/>
        <v>1511</v>
      </c>
      <c r="EN68" s="10">
        <v>64</v>
      </c>
      <c r="EP68" s="10">
        <f t="shared" si="77"/>
        <v>64</v>
      </c>
      <c r="EQ68" s="10" t="str">
        <f t="shared" si="37"/>
        <v>(63)</v>
      </c>
    </row>
    <row r="69" spans="1:147" ht="15.75">
      <c r="A69" s="7" t="str">
        <f t="shared" ref="A69:A132" si="78">IF(BE69&gt;1,AF69&amp;" ("&amp;AE69&amp;")",AF69&amp;" ("&amp;AG69&amp;")")</f>
        <v>65 (64)</v>
      </c>
      <c r="B69" s="8" t="s">
        <v>178</v>
      </c>
      <c r="C69" s="9" t="s">
        <v>102</v>
      </c>
      <c r="D69" s="20">
        <f t="shared" ref="D69:D132" si="79">SUM(BH69:BS69)</f>
        <v>1504</v>
      </c>
      <c r="E69" s="18"/>
      <c r="F69" s="14">
        <f t="shared" ref="F69:F132" si="80">COUNT(I69:Z69)</f>
        <v>5</v>
      </c>
      <c r="G69" s="19">
        <f t="shared" ref="G69:G132" si="81">SUM((CC69)/(F69*2))</f>
        <v>150.4</v>
      </c>
      <c r="H69" s="18"/>
      <c r="I69" s="14"/>
      <c r="J69" s="14">
        <v>325</v>
      </c>
      <c r="K69" s="14"/>
      <c r="L69" s="14"/>
      <c r="M69" s="14"/>
      <c r="N69" s="14"/>
      <c r="O69" s="14"/>
      <c r="P69" s="50"/>
      <c r="Q69" s="29">
        <v>268</v>
      </c>
      <c r="R69" s="51"/>
      <c r="S69" s="14"/>
      <c r="T69" s="14">
        <v>251</v>
      </c>
      <c r="U69" s="14">
        <v>328</v>
      </c>
      <c r="V69" s="14"/>
      <c r="W69" s="14"/>
      <c r="X69" s="14">
        <v>332</v>
      </c>
      <c r="Y69" s="14"/>
      <c r="Z69" s="14"/>
      <c r="AA69" s="24">
        <f t="shared" ref="AA69:AA132" si="82">SUM($I$3:$Z$3)</f>
        <v>18</v>
      </c>
      <c r="AB69" s="68" t="str">
        <f t="shared" ref="AB69:AB132" si="83">BX69</f>
        <v>-</v>
      </c>
      <c r="AC69" s="68" t="str">
        <f t="shared" ref="AC69:AC132" si="84">BY69</f>
        <v>-</v>
      </c>
      <c r="AD69" s="68" t="str">
        <f t="shared" ref="AD69:AD132" si="85">BZ69</f>
        <v>-</v>
      </c>
      <c r="AE69" s="32">
        <v>64</v>
      </c>
      <c r="AF69" s="32">
        <f t="shared" ref="AF69:AF132" si="86">IF(D69&lt;D68,AH69,AF68)</f>
        <v>65</v>
      </c>
      <c r="AG69" s="32">
        <f t="shared" ref="AG69:AG132" si="87">IF(F69&gt;1,ROW(65:65),"-")</f>
        <v>65</v>
      </c>
      <c r="AH69" s="17">
        <v>65</v>
      </c>
      <c r="AK69" s="10">
        <f t="shared" si="38"/>
        <v>1</v>
      </c>
      <c r="AL69" s="10">
        <f t="shared" si="39"/>
        <v>2</v>
      </c>
      <c r="AM69" s="10">
        <f t="shared" si="40"/>
        <v>2</v>
      </c>
      <c r="AN69" s="10">
        <f t="shared" si="41"/>
        <v>1</v>
      </c>
      <c r="AO69" s="10">
        <f t="shared" si="42"/>
        <v>1</v>
      </c>
      <c r="AP69" s="10">
        <f t="shared" si="43"/>
        <v>1</v>
      </c>
      <c r="AQ69" s="10">
        <f t="shared" si="44"/>
        <v>1</v>
      </c>
      <c r="AR69" s="10">
        <f t="shared" si="45"/>
        <v>1</v>
      </c>
      <c r="AS69" s="10">
        <f t="shared" si="46"/>
        <v>2</v>
      </c>
      <c r="AT69" s="10">
        <f t="shared" si="47"/>
        <v>2</v>
      </c>
      <c r="AU69" s="10">
        <f t="shared" si="48"/>
        <v>1</v>
      </c>
      <c r="AV69" s="10">
        <f t="shared" si="49"/>
        <v>2</v>
      </c>
      <c r="AW69" s="10">
        <f t="shared" si="50"/>
        <v>3</v>
      </c>
      <c r="AX69" s="10">
        <f t="shared" si="51"/>
        <v>2</v>
      </c>
      <c r="AY69" s="10">
        <f t="shared" si="52"/>
        <v>1</v>
      </c>
      <c r="AZ69" s="10">
        <f t="shared" si="53"/>
        <v>2</v>
      </c>
      <c r="BA69" s="10">
        <f t="shared" si="54"/>
        <v>2</v>
      </c>
      <c r="BB69" s="10">
        <f t="shared" si="55"/>
        <v>1</v>
      </c>
      <c r="BC69" s="10"/>
      <c r="BE69" s="10">
        <f t="shared" ref="BE69:BE100" si="88">IF(H69="x",1,2)</f>
        <v>2</v>
      </c>
      <c r="BH69" s="10">
        <f t="shared" ref="BH69:BH100" si="89">IF($F69&gt;0,LARGE($I69:$Z69,1),"")</f>
        <v>332</v>
      </c>
      <c r="BI69" s="10">
        <f t="shared" ref="BI69:BI100" si="90">IF($F69&gt;1,LARGE($I69:$Z69,2),"")</f>
        <v>328</v>
      </c>
      <c r="BJ69" s="10">
        <f t="shared" ref="BJ69:BJ100" si="91">IF($F69&gt;2,LARGE($I69:$Z69,3),"")</f>
        <v>325</v>
      </c>
      <c r="BK69" s="10">
        <f t="shared" ref="BK69:BK100" si="92">IF($F69&gt;3,LARGE($I69:$Z69,4),"")</f>
        <v>268</v>
      </c>
      <c r="BL69" s="10">
        <f t="shared" ref="BL69:BL100" si="93">IF($F69&gt;4,LARGE($I69:$Z69,5),"")</f>
        <v>251</v>
      </c>
      <c r="BM69" s="10" t="str">
        <f t="shared" ref="BM69:BM100" si="94">IF($F69&gt;5,LARGE($I69:$Z69,6),"")</f>
        <v/>
      </c>
      <c r="BN69" s="10" t="str">
        <f t="shared" ref="BN69:BN100" si="95">IF($F69&gt;6,LARGE($I69:$Z69,7),"")</f>
        <v/>
      </c>
      <c r="BO69" s="10" t="str">
        <f t="shared" ref="BO69:BO100" si="96">IF($F69&gt;7,LARGE($I69:$Z69,8),"")</f>
        <v/>
      </c>
      <c r="BP69" s="10" t="str">
        <f t="shared" ref="BP69:BP100" si="97">IF($F69&gt;8,LARGE($I69:$Z69,9),"")</f>
        <v/>
      </c>
      <c r="BQ69" s="10" t="str">
        <f t="shared" ref="BQ69:BQ100" si="98">IF($F69&gt;9,LARGE($I69:$Z69,10),"")</f>
        <v/>
      </c>
      <c r="BR69" s="10" t="str">
        <f t="shared" ref="BR69:BR100" si="99">IF($F69&gt;10,LARGE($I69:$Z69,11),"")</f>
        <v/>
      </c>
      <c r="BS69" s="10" t="str">
        <f t="shared" ref="BS69:BS100" si="100">IF($F69&gt;11,LARGE($I69:$Z69,12),"")</f>
        <v/>
      </c>
      <c r="BT69" s="10" t="str">
        <f t="shared" ref="BT69:BT100" si="101">IF($F69&gt;12,LARGE($I69:$Z69,13),"")</f>
        <v/>
      </c>
      <c r="BU69" s="10" t="str">
        <f t="shared" ref="BU69:BU100" si="102">IF($F69&gt;13,LARGE($I69:$Z69,14),"")</f>
        <v/>
      </c>
      <c r="BV69" s="10" t="str">
        <f t="shared" ref="BV69:BV100" si="103">IF($F69&gt;14,LARGE($I69:$Z69,15),"")</f>
        <v/>
      </c>
      <c r="BW69" s="10" t="str">
        <f t="shared" ref="BW69:BW100" si="104">IF($F69&gt;15,LARGE($I69:$Z69,16),"")</f>
        <v/>
      </c>
      <c r="BX69" s="10" t="str">
        <f t="shared" ref="BX69:BX100" si="105">IF($F69&gt;12,LARGE($I69:$Z69,13),"-")</f>
        <v>-</v>
      </c>
      <c r="BY69" s="10" t="str">
        <f t="shared" ref="BY69:BY100" si="106">IF($F69&gt;13,LARGE($I69:$Z69,14),"-")</f>
        <v>-</v>
      </c>
      <c r="BZ69" s="10" t="str">
        <f t="shared" ref="BZ69:BZ100" si="107">IF($F69&gt;14,LARGE($I69:$Z69,15),"-")</f>
        <v>-</v>
      </c>
      <c r="CA69" s="31">
        <f t="shared" ref="CA69:CA100" si="108">SUM(AA69-F69)-2</f>
        <v>11</v>
      </c>
      <c r="CC69">
        <f t="shared" ref="CC69:CC132" si="109">SUM(BH69:BW69)</f>
        <v>1504</v>
      </c>
      <c r="EN69" s="10">
        <v>65</v>
      </c>
      <c r="EP69" s="10">
        <f t="shared" ref="EP69:EP100" si="110">IF(BE69&gt;=1,AF69,"")</f>
        <v>65</v>
      </c>
      <c r="EQ69" s="10" t="str">
        <f t="shared" ref="EQ69:EQ132" si="111">IF(BE69&gt;1,"("&amp;AE69&amp;")","("&amp;AG69&amp;")")</f>
        <v>(64)</v>
      </c>
    </row>
    <row r="70" spans="1:147" ht="15.75">
      <c r="A70" s="7" t="str">
        <f t="shared" si="78"/>
        <v>66 (65)</v>
      </c>
      <c r="B70" s="8" t="s">
        <v>207</v>
      </c>
      <c r="C70" s="9" t="s">
        <v>102</v>
      </c>
      <c r="D70" s="20">
        <f t="shared" si="79"/>
        <v>1412</v>
      </c>
      <c r="E70" s="18"/>
      <c r="F70" s="14">
        <f t="shared" si="80"/>
        <v>7</v>
      </c>
      <c r="G70" s="19">
        <f t="shared" si="81"/>
        <v>100.85714285714286</v>
      </c>
      <c r="H70" s="18"/>
      <c r="I70" s="61"/>
      <c r="J70" s="61">
        <v>283</v>
      </c>
      <c r="K70" s="61">
        <v>265</v>
      </c>
      <c r="L70" s="61">
        <v>246</v>
      </c>
      <c r="M70" s="61"/>
      <c r="N70" s="61"/>
      <c r="O70" s="61"/>
      <c r="P70" s="96">
        <v>129</v>
      </c>
      <c r="Q70" s="61"/>
      <c r="R70" s="94"/>
      <c r="S70" s="61"/>
      <c r="T70" s="61">
        <v>135</v>
      </c>
      <c r="U70" s="61"/>
      <c r="V70" s="61"/>
      <c r="W70" s="61"/>
      <c r="X70" s="61">
        <v>235</v>
      </c>
      <c r="Y70" s="61">
        <v>119</v>
      </c>
      <c r="Z70" s="61"/>
      <c r="AA70" s="104">
        <f t="shared" si="82"/>
        <v>18</v>
      </c>
      <c r="AB70" s="68" t="str">
        <f t="shared" si="83"/>
        <v>-</v>
      </c>
      <c r="AC70" s="68" t="str">
        <f t="shared" si="84"/>
        <v>-</v>
      </c>
      <c r="AD70" s="68" t="str">
        <f t="shared" si="85"/>
        <v>-</v>
      </c>
      <c r="AE70" s="32">
        <v>65</v>
      </c>
      <c r="AF70" s="32">
        <f t="shared" si="86"/>
        <v>66</v>
      </c>
      <c r="AG70" s="32">
        <f t="shared" si="87"/>
        <v>66</v>
      </c>
      <c r="AH70" s="17">
        <v>66</v>
      </c>
      <c r="AK70" s="10">
        <f t="shared" ref="AK70:AK133" si="112">COUNT($I$3,I70,H70)</f>
        <v>1</v>
      </c>
      <c r="AL70" s="10">
        <f t="shared" ref="AL70:AL133" si="113">COUNT($J$3,J70,I70)</f>
        <v>2</v>
      </c>
      <c r="AM70" s="10">
        <f t="shared" ref="AM70:AM133" si="114">COUNT($K$3,K70,J70)</f>
        <v>3</v>
      </c>
      <c r="AN70" s="10">
        <f t="shared" ref="AN70:AN133" si="115">COUNT($L$3,L70,K70)</f>
        <v>3</v>
      </c>
      <c r="AO70" s="10">
        <f t="shared" ref="AO70:AO133" si="116">COUNT($M$3,M70,L70)</f>
        <v>2</v>
      </c>
      <c r="AP70" s="10">
        <f t="shared" ref="AP70:AP133" si="117">COUNT($N$3,N70,M70)</f>
        <v>1</v>
      </c>
      <c r="AQ70" s="10">
        <f t="shared" ref="AQ70:AQ133" si="118">COUNT($O$3,O70,N70)</f>
        <v>1</v>
      </c>
      <c r="AR70" s="10">
        <f t="shared" ref="AR70:AR133" si="119">COUNT($P$3,P70,O70)</f>
        <v>2</v>
      </c>
      <c r="AS70" s="10">
        <f t="shared" ref="AS70:AS133" si="120">COUNT($Q$3,Q70,P70)</f>
        <v>2</v>
      </c>
      <c r="AT70" s="10">
        <f t="shared" ref="AT70:AT133" si="121">COUNT($R$3,R70,Q70)</f>
        <v>1</v>
      </c>
      <c r="AU70" s="10">
        <f t="shared" ref="AU70:AU133" si="122">COUNT($S$3,S70,R70)</f>
        <v>1</v>
      </c>
      <c r="AV70" s="10">
        <f t="shared" ref="AV70:AV133" si="123">COUNT($T$3,T70,S70)</f>
        <v>2</v>
      </c>
      <c r="AW70" s="10">
        <f t="shared" ref="AW70:AW133" si="124">COUNT($U$3,U70,T70)</f>
        <v>2</v>
      </c>
      <c r="AX70" s="10">
        <f t="shared" ref="AX70:AX133" si="125">COUNT($V$3,V70,U70)</f>
        <v>1</v>
      </c>
      <c r="AY70" s="10">
        <f t="shared" ref="AY70:AY133" si="126">COUNT($W$3,W70,V70)</f>
        <v>1</v>
      </c>
      <c r="AZ70" s="10">
        <f t="shared" ref="AZ70:AZ133" si="127">COUNT($X$3,X70,W70)</f>
        <v>2</v>
      </c>
      <c r="BA70" s="10">
        <f t="shared" ref="BA70:BA133" si="128">COUNT($Y$3,Y70,X70)</f>
        <v>3</v>
      </c>
      <c r="BB70" s="10">
        <f t="shared" ref="BB70:BB133" si="129">COUNT($Z$3,Z70,Y70)</f>
        <v>2</v>
      </c>
      <c r="BC70" s="10"/>
      <c r="BE70" s="10">
        <f t="shared" si="88"/>
        <v>2</v>
      </c>
      <c r="BH70" s="10">
        <f t="shared" si="89"/>
        <v>283</v>
      </c>
      <c r="BI70" s="10">
        <f t="shared" si="90"/>
        <v>265</v>
      </c>
      <c r="BJ70" s="10">
        <f t="shared" si="91"/>
        <v>246</v>
      </c>
      <c r="BK70" s="10">
        <f t="shared" si="92"/>
        <v>235</v>
      </c>
      <c r="BL70" s="10">
        <f t="shared" si="93"/>
        <v>135</v>
      </c>
      <c r="BM70" s="10">
        <f t="shared" si="94"/>
        <v>129</v>
      </c>
      <c r="BN70" s="10">
        <f t="shared" si="95"/>
        <v>119</v>
      </c>
      <c r="BO70" s="10" t="str">
        <f t="shared" si="96"/>
        <v/>
      </c>
      <c r="BP70" s="10" t="str">
        <f t="shared" si="97"/>
        <v/>
      </c>
      <c r="BQ70" s="10" t="str">
        <f t="shared" si="98"/>
        <v/>
      </c>
      <c r="BR70" s="10" t="str">
        <f t="shared" si="99"/>
        <v/>
      </c>
      <c r="BS70" s="10" t="str">
        <f t="shared" si="100"/>
        <v/>
      </c>
      <c r="BT70" s="10" t="str">
        <f t="shared" si="101"/>
        <v/>
      </c>
      <c r="BU70" s="10" t="str">
        <f t="shared" si="102"/>
        <v/>
      </c>
      <c r="BV70" s="10" t="str">
        <f t="shared" si="103"/>
        <v/>
      </c>
      <c r="BW70" s="10" t="str">
        <f t="shared" si="104"/>
        <v/>
      </c>
      <c r="BX70" s="10" t="str">
        <f t="shared" si="105"/>
        <v>-</v>
      </c>
      <c r="BY70" s="10" t="str">
        <f t="shared" si="106"/>
        <v>-</v>
      </c>
      <c r="BZ70" s="10" t="str">
        <f t="shared" si="107"/>
        <v>-</v>
      </c>
      <c r="CA70" s="31">
        <f t="shared" si="108"/>
        <v>9</v>
      </c>
      <c r="CC70">
        <f t="shared" si="109"/>
        <v>1412</v>
      </c>
      <c r="EN70" s="10">
        <v>66</v>
      </c>
      <c r="EP70" s="10">
        <f t="shared" si="110"/>
        <v>66</v>
      </c>
      <c r="EQ70" s="10" t="str">
        <f t="shared" si="111"/>
        <v>(65)</v>
      </c>
    </row>
    <row r="71" spans="1:147" ht="15.75">
      <c r="A71" s="7" t="str">
        <f t="shared" si="78"/>
        <v>67 (67)</v>
      </c>
      <c r="B71" s="8" t="s">
        <v>30</v>
      </c>
      <c r="C71" s="34" t="s">
        <v>31</v>
      </c>
      <c r="D71" s="20">
        <f t="shared" si="79"/>
        <v>1375</v>
      </c>
      <c r="E71" s="18"/>
      <c r="F71" s="14">
        <f t="shared" si="80"/>
        <v>6</v>
      </c>
      <c r="G71" s="19">
        <f t="shared" si="81"/>
        <v>114.58333333333333</v>
      </c>
      <c r="H71" s="18"/>
      <c r="I71" s="61">
        <v>307</v>
      </c>
      <c r="J71" s="61">
        <v>240</v>
      </c>
      <c r="K71" s="61">
        <v>223</v>
      </c>
      <c r="L71" s="99"/>
      <c r="M71" s="61"/>
      <c r="N71" s="61"/>
      <c r="O71" s="99">
        <v>147</v>
      </c>
      <c r="P71" s="96"/>
      <c r="Q71" s="61"/>
      <c r="R71" s="94"/>
      <c r="S71" s="61"/>
      <c r="T71" s="99"/>
      <c r="U71" s="61"/>
      <c r="V71" s="61"/>
      <c r="W71" s="61">
        <v>161</v>
      </c>
      <c r="X71" s="61"/>
      <c r="Y71" s="61"/>
      <c r="Z71" s="61">
        <v>297</v>
      </c>
      <c r="AA71" s="104">
        <f t="shared" si="82"/>
        <v>18</v>
      </c>
      <c r="AB71" s="68" t="str">
        <f t="shared" si="83"/>
        <v>-</v>
      </c>
      <c r="AC71" s="68" t="str">
        <f t="shared" si="84"/>
        <v>-</v>
      </c>
      <c r="AD71" s="68" t="str">
        <f t="shared" si="85"/>
        <v>-</v>
      </c>
      <c r="AE71" s="32">
        <v>67</v>
      </c>
      <c r="AF71" s="32">
        <f t="shared" si="86"/>
        <v>67</v>
      </c>
      <c r="AG71" s="32">
        <f t="shared" si="87"/>
        <v>67</v>
      </c>
      <c r="AH71" s="17">
        <v>67</v>
      </c>
      <c r="AK71" s="10">
        <f t="shared" si="112"/>
        <v>2</v>
      </c>
      <c r="AL71" s="10">
        <f t="shared" si="113"/>
        <v>3</v>
      </c>
      <c r="AM71" s="10">
        <f t="shared" si="114"/>
        <v>3</v>
      </c>
      <c r="AN71" s="10">
        <f t="shared" si="115"/>
        <v>2</v>
      </c>
      <c r="AO71" s="10">
        <f t="shared" si="116"/>
        <v>1</v>
      </c>
      <c r="AP71" s="10">
        <f t="shared" si="117"/>
        <v>1</v>
      </c>
      <c r="AQ71" s="10">
        <f t="shared" si="118"/>
        <v>2</v>
      </c>
      <c r="AR71" s="10">
        <f t="shared" si="119"/>
        <v>2</v>
      </c>
      <c r="AS71" s="10">
        <f t="shared" si="120"/>
        <v>1</v>
      </c>
      <c r="AT71" s="10">
        <f t="shared" si="121"/>
        <v>1</v>
      </c>
      <c r="AU71" s="10">
        <f t="shared" si="122"/>
        <v>1</v>
      </c>
      <c r="AV71" s="10">
        <f t="shared" si="123"/>
        <v>1</v>
      </c>
      <c r="AW71" s="10">
        <f t="shared" si="124"/>
        <v>1</v>
      </c>
      <c r="AX71" s="10">
        <f t="shared" si="125"/>
        <v>1</v>
      </c>
      <c r="AY71" s="10">
        <f t="shared" si="126"/>
        <v>2</v>
      </c>
      <c r="AZ71" s="10">
        <f t="shared" si="127"/>
        <v>2</v>
      </c>
      <c r="BA71" s="10">
        <f t="shared" si="128"/>
        <v>1</v>
      </c>
      <c r="BB71" s="10">
        <f t="shared" si="129"/>
        <v>2</v>
      </c>
      <c r="BC71" s="10"/>
      <c r="BE71" s="10">
        <f t="shared" si="88"/>
        <v>2</v>
      </c>
      <c r="BH71" s="10">
        <f t="shared" si="89"/>
        <v>307</v>
      </c>
      <c r="BI71" s="10">
        <f t="shared" si="90"/>
        <v>297</v>
      </c>
      <c r="BJ71" s="10">
        <f t="shared" si="91"/>
        <v>240</v>
      </c>
      <c r="BK71" s="10">
        <f t="shared" si="92"/>
        <v>223</v>
      </c>
      <c r="BL71" s="10">
        <f t="shared" si="93"/>
        <v>161</v>
      </c>
      <c r="BM71" s="10">
        <f t="shared" si="94"/>
        <v>147</v>
      </c>
      <c r="BN71" s="10" t="str">
        <f t="shared" si="95"/>
        <v/>
      </c>
      <c r="BO71" s="10" t="str">
        <f t="shared" si="96"/>
        <v/>
      </c>
      <c r="BP71" s="10" t="str">
        <f t="shared" si="97"/>
        <v/>
      </c>
      <c r="BQ71" s="10" t="str">
        <f t="shared" si="98"/>
        <v/>
      </c>
      <c r="BR71" s="10" t="str">
        <f t="shared" si="99"/>
        <v/>
      </c>
      <c r="BS71" s="10" t="str">
        <f t="shared" si="100"/>
        <v/>
      </c>
      <c r="BT71" s="10" t="str">
        <f t="shared" si="101"/>
        <v/>
      </c>
      <c r="BU71" s="10" t="str">
        <f t="shared" si="102"/>
        <v/>
      </c>
      <c r="BV71" s="10" t="str">
        <f t="shared" si="103"/>
        <v/>
      </c>
      <c r="BW71" s="10" t="str">
        <f t="shared" si="104"/>
        <v/>
      </c>
      <c r="BX71" s="10" t="str">
        <f t="shared" si="105"/>
        <v>-</v>
      </c>
      <c r="BY71" s="10" t="str">
        <f t="shared" si="106"/>
        <v>-</v>
      </c>
      <c r="BZ71" s="10" t="str">
        <f t="shared" si="107"/>
        <v>-</v>
      </c>
      <c r="CA71" s="31">
        <f t="shared" si="108"/>
        <v>10</v>
      </c>
      <c r="CC71">
        <f t="shared" si="109"/>
        <v>1375</v>
      </c>
      <c r="EN71" s="10">
        <v>67</v>
      </c>
      <c r="EP71" s="10">
        <f t="shared" si="110"/>
        <v>67</v>
      </c>
      <c r="EQ71" s="10" t="str">
        <f t="shared" si="111"/>
        <v>(67)</v>
      </c>
    </row>
    <row r="72" spans="1:147" ht="15.75">
      <c r="A72" s="7" t="str">
        <f t="shared" si="78"/>
        <v>68 (73)</v>
      </c>
      <c r="B72" s="8" t="s">
        <v>220</v>
      </c>
      <c r="C72" s="9" t="s">
        <v>219</v>
      </c>
      <c r="D72" s="20">
        <f t="shared" si="79"/>
        <v>1303</v>
      </c>
      <c r="E72" s="18"/>
      <c r="F72" s="14">
        <f t="shared" si="80"/>
        <v>6</v>
      </c>
      <c r="G72" s="19">
        <f t="shared" si="81"/>
        <v>108.58333333333333</v>
      </c>
      <c r="H72" s="18"/>
      <c r="I72" s="61"/>
      <c r="J72" s="61"/>
      <c r="K72" s="61"/>
      <c r="L72" s="61">
        <v>262</v>
      </c>
      <c r="M72" s="61">
        <v>246</v>
      </c>
      <c r="N72" s="61">
        <v>180</v>
      </c>
      <c r="O72" s="61"/>
      <c r="P72" s="96"/>
      <c r="Q72" s="61"/>
      <c r="R72" s="94"/>
      <c r="S72" s="61"/>
      <c r="T72" s="61"/>
      <c r="U72" s="61">
        <v>213</v>
      </c>
      <c r="V72" s="61">
        <v>221</v>
      </c>
      <c r="W72" s="61"/>
      <c r="X72" s="61"/>
      <c r="Y72" s="61">
        <v>181</v>
      </c>
      <c r="Z72" s="61"/>
      <c r="AA72" s="104">
        <f t="shared" si="82"/>
        <v>18</v>
      </c>
      <c r="AB72" s="68" t="str">
        <f t="shared" si="83"/>
        <v>-</v>
      </c>
      <c r="AC72" s="68" t="str">
        <f t="shared" si="84"/>
        <v>-</v>
      </c>
      <c r="AD72" s="68" t="str">
        <f t="shared" si="85"/>
        <v>-</v>
      </c>
      <c r="AE72" s="32">
        <v>73</v>
      </c>
      <c r="AF72" s="32">
        <f t="shared" si="86"/>
        <v>68</v>
      </c>
      <c r="AG72" s="32">
        <f t="shared" si="87"/>
        <v>68</v>
      </c>
      <c r="AH72" s="17">
        <v>68</v>
      </c>
      <c r="AK72" s="10">
        <f t="shared" si="112"/>
        <v>1</v>
      </c>
      <c r="AL72" s="10">
        <f t="shared" si="113"/>
        <v>1</v>
      </c>
      <c r="AM72" s="10">
        <f t="shared" si="114"/>
        <v>1</v>
      </c>
      <c r="AN72" s="10">
        <f t="shared" si="115"/>
        <v>2</v>
      </c>
      <c r="AO72" s="10">
        <f t="shared" si="116"/>
        <v>3</v>
      </c>
      <c r="AP72" s="10">
        <f t="shared" si="117"/>
        <v>3</v>
      </c>
      <c r="AQ72" s="10">
        <f t="shared" si="118"/>
        <v>2</v>
      </c>
      <c r="AR72" s="10">
        <f t="shared" si="119"/>
        <v>1</v>
      </c>
      <c r="AS72" s="10">
        <f t="shared" si="120"/>
        <v>1</v>
      </c>
      <c r="AT72" s="10">
        <f t="shared" si="121"/>
        <v>1</v>
      </c>
      <c r="AU72" s="10">
        <f t="shared" si="122"/>
        <v>1</v>
      </c>
      <c r="AV72" s="10">
        <f t="shared" si="123"/>
        <v>1</v>
      </c>
      <c r="AW72" s="10">
        <f t="shared" si="124"/>
        <v>2</v>
      </c>
      <c r="AX72" s="10">
        <f t="shared" si="125"/>
        <v>3</v>
      </c>
      <c r="AY72" s="10">
        <f t="shared" si="126"/>
        <v>2</v>
      </c>
      <c r="AZ72" s="10">
        <f t="shared" si="127"/>
        <v>1</v>
      </c>
      <c r="BA72" s="10">
        <f t="shared" si="128"/>
        <v>2</v>
      </c>
      <c r="BB72" s="10">
        <f t="shared" si="129"/>
        <v>2</v>
      </c>
      <c r="BC72" s="10"/>
      <c r="BE72" s="10">
        <f t="shared" si="88"/>
        <v>2</v>
      </c>
      <c r="BH72" s="10">
        <f t="shared" si="89"/>
        <v>262</v>
      </c>
      <c r="BI72" s="10">
        <f t="shared" si="90"/>
        <v>246</v>
      </c>
      <c r="BJ72" s="10">
        <f t="shared" si="91"/>
        <v>221</v>
      </c>
      <c r="BK72" s="10">
        <f t="shared" si="92"/>
        <v>213</v>
      </c>
      <c r="BL72" s="10">
        <f t="shared" si="93"/>
        <v>181</v>
      </c>
      <c r="BM72" s="10">
        <f t="shared" si="94"/>
        <v>180</v>
      </c>
      <c r="BN72" s="10" t="str">
        <f t="shared" si="95"/>
        <v/>
      </c>
      <c r="BO72" s="10" t="str">
        <f t="shared" si="96"/>
        <v/>
      </c>
      <c r="BP72" s="10" t="str">
        <f t="shared" si="97"/>
        <v/>
      </c>
      <c r="BQ72" s="10" t="str">
        <f t="shared" si="98"/>
        <v/>
      </c>
      <c r="BR72" s="10" t="str">
        <f t="shared" si="99"/>
        <v/>
      </c>
      <c r="BS72" s="10" t="str">
        <f t="shared" si="100"/>
        <v/>
      </c>
      <c r="BT72" s="10" t="str">
        <f t="shared" si="101"/>
        <v/>
      </c>
      <c r="BU72" s="10" t="str">
        <f t="shared" si="102"/>
        <v/>
      </c>
      <c r="BV72" s="10" t="str">
        <f t="shared" si="103"/>
        <v/>
      </c>
      <c r="BW72" s="10" t="str">
        <f t="shared" si="104"/>
        <v/>
      </c>
      <c r="BX72" s="10" t="str">
        <f t="shared" si="105"/>
        <v>-</v>
      </c>
      <c r="BY72" s="10" t="str">
        <f t="shared" si="106"/>
        <v>-</v>
      </c>
      <c r="BZ72" s="10" t="str">
        <f t="shared" si="107"/>
        <v>-</v>
      </c>
      <c r="CA72" s="31">
        <f t="shared" si="108"/>
        <v>10</v>
      </c>
      <c r="CC72">
        <f t="shared" si="109"/>
        <v>1303</v>
      </c>
      <c r="EN72" s="10">
        <v>68</v>
      </c>
      <c r="EP72" s="10">
        <f t="shared" si="110"/>
        <v>68</v>
      </c>
      <c r="EQ72" s="10" t="str">
        <f t="shared" si="111"/>
        <v>(73)</v>
      </c>
    </row>
    <row r="73" spans="1:147" ht="15.75">
      <c r="A73" s="7" t="str">
        <f t="shared" si="78"/>
        <v>69 (68)</v>
      </c>
      <c r="B73" s="92" t="s">
        <v>172</v>
      </c>
      <c r="C73" s="62" t="s">
        <v>102</v>
      </c>
      <c r="D73" s="20">
        <f t="shared" si="79"/>
        <v>1301</v>
      </c>
      <c r="E73" s="18"/>
      <c r="F73" s="14">
        <f t="shared" si="80"/>
        <v>6</v>
      </c>
      <c r="G73" s="19">
        <f t="shared" si="81"/>
        <v>108.41666666666667</v>
      </c>
      <c r="H73" s="18"/>
      <c r="I73" s="14"/>
      <c r="J73" s="14">
        <v>342</v>
      </c>
      <c r="K73" s="14"/>
      <c r="L73" s="14"/>
      <c r="M73" s="14"/>
      <c r="N73" s="14"/>
      <c r="O73" s="14"/>
      <c r="P73" s="50">
        <v>146</v>
      </c>
      <c r="Q73" s="29">
        <v>146</v>
      </c>
      <c r="R73" s="51"/>
      <c r="S73" s="14"/>
      <c r="T73" s="64"/>
      <c r="U73" s="14">
        <v>208</v>
      </c>
      <c r="V73" s="14"/>
      <c r="W73" s="14"/>
      <c r="X73" s="14">
        <v>253</v>
      </c>
      <c r="Y73" s="14"/>
      <c r="Z73" s="14">
        <v>206</v>
      </c>
      <c r="AA73" s="24">
        <f t="shared" si="82"/>
        <v>18</v>
      </c>
      <c r="AB73" s="68" t="str">
        <f t="shared" si="83"/>
        <v>-</v>
      </c>
      <c r="AC73" s="68" t="str">
        <f t="shared" si="84"/>
        <v>-</v>
      </c>
      <c r="AD73" s="68" t="str">
        <f t="shared" si="85"/>
        <v>-</v>
      </c>
      <c r="AE73" s="32">
        <v>68</v>
      </c>
      <c r="AF73" s="32">
        <f t="shared" si="86"/>
        <v>69</v>
      </c>
      <c r="AG73" s="32">
        <f t="shared" si="87"/>
        <v>69</v>
      </c>
      <c r="AH73" s="17">
        <v>69</v>
      </c>
      <c r="AK73" s="10">
        <f t="shared" si="112"/>
        <v>1</v>
      </c>
      <c r="AL73" s="10">
        <f t="shared" si="113"/>
        <v>2</v>
      </c>
      <c r="AM73" s="10">
        <f t="shared" si="114"/>
        <v>2</v>
      </c>
      <c r="AN73" s="10">
        <f t="shared" si="115"/>
        <v>1</v>
      </c>
      <c r="AO73" s="10">
        <f t="shared" si="116"/>
        <v>1</v>
      </c>
      <c r="AP73" s="10">
        <f t="shared" si="117"/>
        <v>1</v>
      </c>
      <c r="AQ73" s="10">
        <f t="shared" si="118"/>
        <v>1</v>
      </c>
      <c r="AR73" s="10">
        <f t="shared" si="119"/>
        <v>2</v>
      </c>
      <c r="AS73" s="10">
        <f t="shared" si="120"/>
        <v>3</v>
      </c>
      <c r="AT73" s="10">
        <f t="shared" si="121"/>
        <v>2</v>
      </c>
      <c r="AU73" s="10">
        <f t="shared" si="122"/>
        <v>1</v>
      </c>
      <c r="AV73" s="10">
        <f t="shared" si="123"/>
        <v>1</v>
      </c>
      <c r="AW73" s="10">
        <f t="shared" si="124"/>
        <v>2</v>
      </c>
      <c r="AX73" s="10">
        <f t="shared" si="125"/>
        <v>2</v>
      </c>
      <c r="AY73" s="10">
        <f t="shared" si="126"/>
        <v>1</v>
      </c>
      <c r="AZ73" s="10">
        <f t="shared" si="127"/>
        <v>2</v>
      </c>
      <c r="BA73" s="10">
        <f t="shared" si="128"/>
        <v>2</v>
      </c>
      <c r="BB73" s="10">
        <f t="shared" si="129"/>
        <v>2</v>
      </c>
      <c r="BC73" s="10"/>
      <c r="BE73" s="10">
        <f t="shared" si="88"/>
        <v>2</v>
      </c>
      <c r="BH73" s="10">
        <f t="shared" si="89"/>
        <v>342</v>
      </c>
      <c r="BI73" s="10">
        <f t="shared" si="90"/>
        <v>253</v>
      </c>
      <c r="BJ73" s="10">
        <f t="shared" si="91"/>
        <v>208</v>
      </c>
      <c r="BK73" s="10">
        <f t="shared" si="92"/>
        <v>206</v>
      </c>
      <c r="BL73" s="10">
        <f t="shared" si="93"/>
        <v>146</v>
      </c>
      <c r="BM73" s="10">
        <f t="shared" si="94"/>
        <v>146</v>
      </c>
      <c r="BN73" s="10" t="str">
        <f t="shared" si="95"/>
        <v/>
      </c>
      <c r="BO73" s="10" t="str">
        <f t="shared" si="96"/>
        <v/>
      </c>
      <c r="BP73" s="10" t="str">
        <f t="shared" si="97"/>
        <v/>
      </c>
      <c r="BQ73" s="10" t="str">
        <f t="shared" si="98"/>
        <v/>
      </c>
      <c r="BR73" s="10" t="str">
        <f t="shared" si="99"/>
        <v/>
      </c>
      <c r="BS73" s="10" t="str">
        <f t="shared" si="100"/>
        <v/>
      </c>
      <c r="BT73" s="10" t="str">
        <f t="shared" si="101"/>
        <v/>
      </c>
      <c r="BU73" s="10" t="str">
        <f t="shared" si="102"/>
        <v/>
      </c>
      <c r="BV73" s="10" t="str">
        <f t="shared" si="103"/>
        <v/>
      </c>
      <c r="BW73" s="10" t="str">
        <f t="shared" si="104"/>
        <v/>
      </c>
      <c r="BX73" s="10" t="str">
        <f t="shared" si="105"/>
        <v>-</v>
      </c>
      <c r="BY73" s="10" t="str">
        <f t="shared" si="106"/>
        <v>-</v>
      </c>
      <c r="BZ73" s="10" t="str">
        <f t="shared" si="107"/>
        <v>-</v>
      </c>
      <c r="CA73" s="31">
        <f t="shared" si="108"/>
        <v>10</v>
      </c>
      <c r="CC73">
        <f t="shared" si="109"/>
        <v>1301</v>
      </c>
      <c r="EN73" s="10">
        <v>69</v>
      </c>
      <c r="EP73" s="10">
        <f t="shared" si="110"/>
        <v>69</v>
      </c>
      <c r="EQ73" s="10" t="str">
        <f t="shared" si="111"/>
        <v>(68)</v>
      </c>
    </row>
    <row r="74" spans="1:147" ht="15.75">
      <c r="A74" s="7" t="str">
        <f t="shared" si="78"/>
        <v>70 (69)</v>
      </c>
      <c r="B74" s="92" t="s">
        <v>221</v>
      </c>
      <c r="C74" s="62" t="s">
        <v>219</v>
      </c>
      <c r="D74" s="20">
        <f t="shared" si="79"/>
        <v>1172</v>
      </c>
      <c r="E74" s="18"/>
      <c r="F74" s="14">
        <f t="shared" si="80"/>
        <v>5</v>
      </c>
      <c r="G74" s="19">
        <f t="shared" si="81"/>
        <v>117.2</v>
      </c>
      <c r="H74" s="18"/>
      <c r="I74" s="14"/>
      <c r="J74" s="14"/>
      <c r="K74" s="14"/>
      <c r="L74" s="14">
        <v>237</v>
      </c>
      <c r="M74" s="14">
        <v>215</v>
      </c>
      <c r="N74" s="14">
        <v>257</v>
      </c>
      <c r="O74" s="14"/>
      <c r="P74" s="50"/>
      <c r="Q74" s="29"/>
      <c r="R74" s="51"/>
      <c r="S74" s="14"/>
      <c r="T74" s="64"/>
      <c r="U74" s="14">
        <v>220</v>
      </c>
      <c r="V74" s="14"/>
      <c r="W74" s="14"/>
      <c r="X74" s="14"/>
      <c r="Y74" s="14">
        <v>243</v>
      </c>
      <c r="Z74" s="14"/>
      <c r="AA74" s="24">
        <f t="shared" si="82"/>
        <v>18</v>
      </c>
      <c r="AB74" s="68" t="str">
        <f t="shared" si="83"/>
        <v>-</v>
      </c>
      <c r="AC74" s="68" t="str">
        <f t="shared" si="84"/>
        <v>-</v>
      </c>
      <c r="AD74" s="68" t="str">
        <f t="shared" si="85"/>
        <v>-</v>
      </c>
      <c r="AE74" s="32">
        <v>69</v>
      </c>
      <c r="AF74" s="32">
        <f t="shared" si="86"/>
        <v>70</v>
      </c>
      <c r="AG74" s="32">
        <f t="shared" si="87"/>
        <v>70</v>
      </c>
      <c r="AH74" s="17">
        <v>70</v>
      </c>
      <c r="AK74" s="10">
        <f t="shared" si="112"/>
        <v>1</v>
      </c>
      <c r="AL74" s="10">
        <f t="shared" si="113"/>
        <v>1</v>
      </c>
      <c r="AM74" s="10">
        <f t="shared" si="114"/>
        <v>1</v>
      </c>
      <c r="AN74" s="10">
        <f t="shared" si="115"/>
        <v>2</v>
      </c>
      <c r="AO74" s="10">
        <f t="shared" si="116"/>
        <v>3</v>
      </c>
      <c r="AP74" s="10">
        <f t="shared" si="117"/>
        <v>3</v>
      </c>
      <c r="AQ74" s="10">
        <f t="shared" si="118"/>
        <v>2</v>
      </c>
      <c r="AR74" s="10">
        <f t="shared" si="119"/>
        <v>1</v>
      </c>
      <c r="AS74" s="10">
        <f t="shared" si="120"/>
        <v>1</v>
      </c>
      <c r="AT74" s="10">
        <f t="shared" si="121"/>
        <v>1</v>
      </c>
      <c r="AU74" s="10">
        <f t="shared" si="122"/>
        <v>1</v>
      </c>
      <c r="AV74" s="10">
        <f t="shared" si="123"/>
        <v>1</v>
      </c>
      <c r="AW74" s="10">
        <f t="shared" si="124"/>
        <v>2</v>
      </c>
      <c r="AX74" s="10">
        <f t="shared" si="125"/>
        <v>2</v>
      </c>
      <c r="AY74" s="10">
        <f t="shared" si="126"/>
        <v>1</v>
      </c>
      <c r="AZ74" s="10">
        <f t="shared" si="127"/>
        <v>1</v>
      </c>
      <c r="BA74" s="10">
        <f t="shared" si="128"/>
        <v>2</v>
      </c>
      <c r="BB74" s="10">
        <f t="shared" si="129"/>
        <v>2</v>
      </c>
      <c r="BC74" s="10"/>
      <c r="BE74" s="10">
        <f t="shared" si="88"/>
        <v>2</v>
      </c>
      <c r="BH74" s="10">
        <f t="shared" si="89"/>
        <v>257</v>
      </c>
      <c r="BI74" s="10">
        <f t="shared" si="90"/>
        <v>243</v>
      </c>
      <c r="BJ74" s="10">
        <f t="shared" si="91"/>
        <v>237</v>
      </c>
      <c r="BK74" s="10">
        <f t="shared" si="92"/>
        <v>220</v>
      </c>
      <c r="BL74" s="10">
        <f t="shared" si="93"/>
        <v>215</v>
      </c>
      <c r="BM74" s="10" t="str">
        <f t="shared" si="94"/>
        <v/>
      </c>
      <c r="BN74" s="10" t="str">
        <f t="shared" si="95"/>
        <v/>
      </c>
      <c r="BO74" s="10" t="str">
        <f t="shared" si="96"/>
        <v/>
      </c>
      <c r="BP74" s="10" t="str">
        <f t="shared" si="97"/>
        <v/>
      </c>
      <c r="BQ74" s="10" t="str">
        <f t="shared" si="98"/>
        <v/>
      </c>
      <c r="BR74" s="10" t="str">
        <f t="shared" si="99"/>
        <v/>
      </c>
      <c r="BS74" s="10" t="str">
        <f t="shared" si="100"/>
        <v/>
      </c>
      <c r="BT74" s="10" t="str">
        <f t="shared" si="101"/>
        <v/>
      </c>
      <c r="BU74" s="10" t="str">
        <f t="shared" si="102"/>
        <v/>
      </c>
      <c r="BV74" s="10" t="str">
        <f t="shared" si="103"/>
        <v/>
      </c>
      <c r="BW74" s="10" t="str">
        <f t="shared" si="104"/>
        <v/>
      </c>
      <c r="BX74" s="10" t="str">
        <f t="shared" si="105"/>
        <v>-</v>
      </c>
      <c r="BY74" s="10" t="str">
        <f t="shared" si="106"/>
        <v>-</v>
      </c>
      <c r="BZ74" s="10" t="str">
        <f t="shared" si="107"/>
        <v>-</v>
      </c>
      <c r="CA74" s="31">
        <f t="shared" si="108"/>
        <v>11</v>
      </c>
      <c r="CC74">
        <f t="shared" si="109"/>
        <v>1172</v>
      </c>
      <c r="EN74" s="10">
        <v>70</v>
      </c>
      <c r="EP74" s="10">
        <f t="shared" si="110"/>
        <v>70</v>
      </c>
      <c r="EQ74" s="10" t="str">
        <f t="shared" si="111"/>
        <v>(69)</v>
      </c>
    </row>
    <row r="75" spans="1:147" ht="15.75">
      <c r="A75" s="7" t="str">
        <f t="shared" si="78"/>
        <v>71 (70)</v>
      </c>
      <c r="B75" s="8" t="s">
        <v>86</v>
      </c>
      <c r="C75" s="9" t="s">
        <v>85</v>
      </c>
      <c r="D75" s="20">
        <f t="shared" si="79"/>
        <v>1149</v>
      </c>
      <c r="E75" s="18"/>
      <c r="F75" s="14">
        <f t="shared" si="80"/>
        <v>6</v>
      </c>
      <c r="G75" s="19">
        <f t="shared" si="81"/>
        <v>95.75</v>
      </c>
      <c r="H75" s="18"/>
      <c r="I75" s="61">
        <v>187</v>
      </c>
      <c r="J75" s="61"/>
      <c r="K75" s="61"/>
      <c r="L75" s="61">
        <v>236</v>
      </c>
      <c r="M75" s="61">
        <v>270</v>
      </c>
      <c r="N75" s="61">
        <v>127</v>
      </c>
      <c r="O75" s="61">
        <v>198</v>
      </c>
      <c r="P75" s="96"/>
      <c r="Q75" s="61"/>
      <c r="R75" s="94">
        <v>131</v>
      </c>
      <c r="S75" s="61"/>
      <c r="T75" s="61"/>
      <c r="U75" s="61"/>
      <c r="V75" s="61"/>
      <c r="W75" s="61"/>
      <c r="X75" s="61"/>
      <c r="Y75" s="61"/>
      <c r="Z75" s="61"/>
      <c r="AA75" s="104">
        <f t="shared" si="82"/>
        <v>18</v>
      </c>
      <c r="AB75" s="68" t="str">
        <f t="shared" si="83"/>
        <v>-</v>
      </c>
      <c r="AC75" s="68" t="str">
        <f t="shared" si="84"/>
        <v>-</v>
      </c>
      <c r="AD75" s="68" t="str">
        <f t="shared" si="85"/>
        <v>-</v>
      </c>
      <c r="AE75" s="32">
        <v>70</v>
      </c>
      <c r="AF75" s="32">
        <f t="shared" si="86"/>
        <v>71</v>
      </c>
      <c r="AG75" s="32">
        <f t="shared" si="87"/>
        <v>71</v>
      </c>
      <c r="AH75" s="17">
        <v>71</v>
      </c>
      <c r="AK75" s="10">
        <f t="shared" si="112"/>
        <v>2</v>
      </c>
      <c r="AL75" s="10">
        <f t="shared" si="113"/>
        <v>2</v>
      </c>
      <c r="AM75" s="10">
        <f t="shared" si="114"/>
        <v>1</v>
      </c>
      <c r="AN75" s="10">
        <f t="shared" si="115"/>
        <v>2</v>
      </c>
      <c r="AO75" s="10">
        <f t="shared" si="116"/>
        <v>3</v>
      </c>
      <c r="AP75" s="10">
        <f t="shared" si="117"/>
        <v>3</v>
      </c>
      <c r="AQ75" s="10">
        <f t="shared" si="118"/>
        <v>3</v>
      </c>
      <c r="AR75" s="10">
        <f t="shared" si="119"/>
        <v>2</v>
      </c>
      <c r="AS75" s="10">
        <f t="shared" si="120"/>
        <v>1</v>
      </c>
      <c r="AT75" s="10">
        <f t="shared" si="121"/>
        <v>2</v>
      </c>
      <c r="AU75" s="10">
        <f t="shared" si="122"/>
        <v>2</v>
      </c>
      <c r="AV75" s="10">
        <f t="shared" si="123"/>
        <v>1</v>
      </c>
      <c r="AW75" s="10">
        <f t="shared" si="124"/>
        <v>1</v>
      </c>
      <c r="AX75" s="10">
        <f t="shared" si="125"/>
        <v>1</v>
      </c>
      <c r="AY75" s="10">
        <f t="shared" si="126"/>
        <v>1</v>
      </c>
      <c r="AZ75" s="10">
        <f t="shared" si="127"/>
        <v>1</v>
      </c>
      <c r="BA75" s="10">
        <f t="shared" si="128"/>
        <v>1</v>
      </c>
      <c r="BB75" s="10">
        <f t="shared" si="129"/>
        <v>1</v>
      </c>
      <c r="BC75" s="10"/>
      <c r="BE75" s="10">
        <f t="shared" si="88"/>
        <v>2</v>
      </c>
      <c r="BH75" s="10">
        <f t="shared" si="89"/>
        <v>270</v>
      </c>
      <c r="BI75" s="10">
        <f t="shared" si="90"/>
        <v>236</v>
      </c>
      <c r="BJ75" s="10">
        <f t="shared" si="91"/>
        <v>198</v>
      </c>
      <c r="BK75" s="10">
        <f t="shared" si="92"/>
        <v>187</v>
      </c>
      <c r="BL75" s="10">
        <f t="shared" si="93"/>
        <v>131</v>
      </c>
      <c r="BM75" s="10">
        <f t="shared" si="94"/>
        <v>127</v>
      </c>
      <c r="BN75" s="10" t="str">
        <f t="shared" si="95"/>
        <v/>
      </c>
      <c r="BO75" s="10" t="str">
        <f t="shared" si="96"/>
        <v/>
      </c>
      <c r="BP75" s="10" t="str">
        <f t="shared" si="97"/>
        <v/>
      </c>
      <c r="BQ75" s="10" t="str">
        <f t="shared" si="98"/>
        <v/>
      </c>
      <c r="BR75" s="10" t="str">
        <f t="shared" si="99"/>
        <v/>
      </c>
      <c r="BS75" s="10" t="str">
        <f t="shared" si="100"/>
        <v/>
      </c>
      <c r="BT75" s="10" t="str">
        <f t="shared" si="101"/>
        <v/>
      </c>
      <c r="BU75" s="10" t="str">
        <f t="shared" si="102"/>
        <v/>
      </c>
      <c r="BV75" s="10" t="str">
        <f t="shared" si="103"/>
        <v/>
      </c>
      <c r="BW75" s="10" t="str">
        <f t="shared" si="104"/>
        <v/>
      </c>
      <c r="BX75" s="10" t="str">
        <f t="shared" si="105"/>
        <v>-</v>
      </c>
      <c r="BY75" s="10" t="str">
        <f t="shared" si="106"/>
        <v>-</v>
      </c>
      <c r="BZ75" s="10" t="str">
        <f t="shared" si="107"/>
        <v>-</v>
      </c>
      <c r="CA75" s="31">
        <f t="shared" si="108"/>
        <v>10</v>
      </c>
      <c r="CC75">
        <f t="shared" si="109"/>
        <v>1149</v>
      </c>
      <c r="EN75" s="10">
        <v>71</v>
      </c>
      <c r="EP75" s="10">
        <f t="shared" si="110"/>
        <v>71</v>
      </c>
      <c r="EQ75" s="10" t="str">
        <f t="shared" si="111"/>
        <v>(70)</v>
      </c>
    </row>
    <row r="76" spans="1:147" ht="15.75">
      <c r="A76" s="7" t="str">
        <f t="shared" si="78"/>
        <v>72 (71)</v>
      </c>
      <c r="B76" s="8" t="s">
        <v>165</v>
      </c>
      <c r="C76" s="62" t="s">
        <v>49</v>
      </c>
      <c r="D76" s="20">
        <f t="shared" si="79"/>
        <v>1111</v>
      </c>
      <c r="E76" s="18"/>
      <c r="F76" s="14">
        <f t="shared" si="80"/>
        <v>6</v>
      </c>
      <c r="G76" s="19">
        <f t="shared" si="81"/>
        <v>92.583333333333329</v>
      </c>
      <c r="H76" s="18"/>
      <c r="I76" s="14"/>
      <c r="J76" s="14">
        <v>186</v>
      </c>
      <c r="K76" s="14">
        <v>180</v>
      </c>
      <c r="L76" s="14"/>
      <c r="M76" s="14"/>
      <c r="N76" s="14"/>
      <c r="O76" s="14"/>
      <c r="P76" s="50"/>
      <c r="Q76" s="29"/>
      <c r="R76" s="51"/>
      <c r="S76" s="14"/>
      <c r="T76" s="64">
        <v>179</v>
      </c>
      <c r="U76" s="14">
        <v>173</v>
      </c>
      <c r="V76" s="14"/>
      <c r="W76" s="14"/>
      <c r="X76" s="14">
        <v>246</v>
      </c>
      <c r="Y76" s="14">
        <v>147</v>
      </c>
      <c r="Z76" s="14"/>
      <c r="AA76" s="24">
        <f t="shared" si="82"/>
        <v>18</v>
      </c>
      <c r="AB76" s="68" t="str">
        <f t="shared" si="83"/>
        <v>-</v>
      </c>
      <c r="AC76" s="68" t="str">
        <f t="shared" si="84"/>
        <v>-</v>
      </c>
      <c r="AD76" s="68" t="str">
        <f t="shared" si="85"/>
        <v>-</v>
      </c>
      <c r="AE76" s="32">
        <v>71</v>
      </c>
      <c r="AF76" s="32">
        <f t="shared" si="86"/>
        <v>72</v>
      </c>
      <c r="AG76" s="32">
        <f t="shared" si="87"/>
        <v>72</v>
      </c>
      <c r="AH76" s="17">
        <v>72</v>
      </c>
      <c r="AK76" s="10">
        <f t="shared" si="112"/>
        <v>1</v>
      </c>
      <c r="AL76" s="10">
        <f t="shared" si="113"/>
        <v>2</v>
      </c>
      <c r="AM76" s="10">
        <f t="shared" si="114"/>
        <v>3</v>
      </c>
      <c r="AN76" s="10">
        <f t="shared" si="115"/>
        <v>2</v>
      </c>
      <c r="AO76" s="10">
        <f t="shared" si="116"/>
        <v>1</v>
      </c>
      <c r="AP76" s="10">
        <f t="shared" si="117"/>
        <v>1</v>
      </c>
      <c r="AQ76" s="10">
        <f t="shared" si="118"/>
        <v>1</v>
      </c>
      <c r="AR76" s="10">
        <f t="shared" si="119"/>
        <v>1</v>
      </c>
      <c r="AS76" s="10">
        <f t="shared" si="120"/>
        <v>1</v>
      </c>
      <c r="AT76" s="10">
        <f t="shared" si="121"/>
        <v>1</v>
      </c>
      <c r="AU76" s="10">
        <f t="shared" si="122"/>
        <v>1</v>
      </c>
      <c r="AV76" s="10">
        <f t="shared" si="123"/>
        <v>2</v>
      </c>
      <c r="AW76" s="10">
        <f t="shared" si="124"/>
        <v>3</v>
      </c>
      <c r="AX76" s="10">
        <f t="shared" si="125"/>
        <v>2</v>
      </c>
      <c r="AY76" s="10">
        <f t="shared" si="126"/>
        <v>1</v>
      </c>
      <c r="AZ76" s="10">
        <f t="shared" si="127"/>
        <v>2</v>
      </c>
      <c r="BA76" s="10">
        <f t="shared" si="128"/>
        <v>3</v>
      </c>
      <c r="BB76" s="10">
        <f t="shared" si="129"/>
        <v>2</v>
      </c>
      <c r="BC76" s="10"/>
      <c r="BE76" s="10">
        <f t="shared" si="88"/>
        <v>2</v>
      </c>
      <c r="BH76" s="10">
        <f t="shared" si="89"/>
        <v>246</v>
      </c>
      <c r="BI76" s="10">
        <f t="shared" si="90"/>
        <v>186</v>
      </c>
      <c r="BJ76" s="10">
        <f t="shared" si="91"/>
        <v>180</v>
      </c>
      <c r="BK76" s="10">
        <f t="shared" si="92"/>
        <v>179</v>
      </c>
      <c r="BL76" s="10">
        <f t="shared" si="93"/>
        <v>173</v>
      </c>
      <c r="BM76" s="10">
        <f t="shared" si="94"/>
        <v>147</v>
      </c>
      <c r="BN76" s="10" t="str">
        <f t="shared" si="95"/>
        <v/>
      </c>
      <c r="BO76" s="10" t="str">
        <f t="shared" si="96"/>
        <v/>
      </c>
      <c r="BP76" s="10" t="str">
        <f t="shared" si="97"/>
        <v/>
      </c>
      <c r="BQ76" s="10" t="str">
        <f t="shared" si="98"/>
        <v/>
      </c>
      <c r="BR76" s="10" t="str">
        <f t="shared" si="99"/>
        <v/>
      </c>
      <c r="BS76" s="10" t="str">
        <f t="shared" si="100"/>
        <v/>
      </c>
      <c r="BT76" s="10" t="str">
        <f t="shared" si="101"/>
        <v/>
      </c>
      <c r="BU76" s="10" t="str">
        <f t="shared" si="102"/>
        <v/>
      </c>
      <c r="BV76" s="10" t="str">
        <f t="shared" si="103"/>
        <v/>
      </c>
      <c r="BW76" s="10" t="str">
        <f t="shared" si="104"/>
        <v/>
      </c>
      <c r="BX76" s="10" t="str">
        <f t="shared" si="105"/>
        <v>-</v>
      </c>
      <c r="BY76" s="10" t="str">
        <f t="shared" si="106"/>
        <v>-</v>
      </c>
      <c r="BZ76" s="10" t="str">
        <f t="shared" si="107"/>
        <v>-</v>
      </c>
      <c r="CA76" s="31">
        <f t="shared" si="108"/>
        <v>10</v>
      </c>
      <c r="CC76">
        <f t="shared" si="109"/>
        <v>1111</v>
      </c>
      <c r="EN76" s="10">
        <v>72</v>
      </c>
      <c r="EP76" s="10">
        <f t="shared" si="110"/>
        <v>72</v>
      </c>
      <c r="EQ76" s="10" t="str">
        <f t="shared" si="111"/>
        <v>(71)</v>
      </c>
    </row>
    <row r="77" spans="1:147" ht="15.75">
      <c r="A77" s="7" t="str">
        <f t="shared" si="78"/>
        <v>73 (72)</v>
      </c>
      <c r="B77" s="8" t="s">
        <v>96</v>
      </c>
      <c r="C77" s="9" t="s">
        <v>49</v>
      </c>
      <c r="D77" s="20">
        <f t="shared" si="79"/>
        <v>1106</v>
      </c>
      <c r="E77" s="18"/>
      <c r="F77" s="14">
        <f t="shared" si="80"/>
        <v>5</v>
      </c>
      <c r="G77" s="19">
        <f t="shared" si="81"/>
        <v>110.6</v>
      </c>
      <c r="H77" s="18"/>
      <c r="I77" s="61"/>
      <c r="J77" s="61"/>
      <c r="K77" s="61">
        <v>181</v>
      </c>
      <c r="L77" s="61"/>
      <c r="M77" s="61"/>
      <c r="N77" s="61"/>
      <c r="O77" s="61"/>
      <c r="P77" s="96"/>
      <c r="Q77" s="61">
        <v>207</v>
      </c>
      <c r="R77" s="94"/>
      <c r="S77" s="61">
        <v>221</v>
      </c>
      <c r="T77" s="61">
        <v>242</v>
      </c>
      <c r="U77" s="61">
        <v>255</v>
      </c>
      <c r="V77" s="61"/>
      <c r="W77" s="61"/>
      <c r="X77" s="61"/>
      <c r="Y77" s="61"/>
      <c r="Z77" s="61"/>
      <c r="AA77" s="104">
        <f t="shared" si="82"/>
        <v>18</v>
      </c>
      <c r="AB77" s="68" t="str">
        <f t="shared" si="83"/>
        <v>-</v>
      </c>
      <c r="AC77" s="68" t="str">
        <f t="shared" si="84"/>
        <v>-</v>
      </c>
      <c r="AD77" s="68" t="str">
        <f t="shared" si="85"/>
        <v>-</v>
      </c>
      <c r="AE77" s="32">
        <v>72</v>
      </c>
      <c r="AF77" s="32">
        <f t="shared" si="86"/>
        <v>73</v>
      </c>
      <c r="AG77" s="32">
        <f t="shared" si="87"/>
        <v>73</v>
      </c>
      <c r="AH77" s="17">
        <v>73</v>
      </c>
      <c r="AK77" s="10">
        <f t="shared" si="112"/>
        <v>1</v>
      </c>
      <c r="AL77" s="10">
        <f t="shared" si="113"/>
        <v>1</v>
      </c>
      <c r="AM77" s="10">
        <f t="shared" si="114"/>
        <v>2</v>
      </c>
      <c r="AN77" s="10">
        <f t="shared" si="115"/>
        <v>2</v>
      </c>
      <c r="AO77" s="10">
        <f t="shared" si="116"/>
        <v>1</v>
      </c>
      <c r="AP77" s="10">
        <f t="shared" si="117"/>
        <v>1</v>
      </c>
      <c r="AQ77" s="10">
        <f t="shared" si="118"/>
        <v>1</v>
      </c>
      <c r="AR77" s="10">
        <f t="shared" si="119"/>
        <v>1</v>
      </c>
      <c r="AS77" s="10">
        <f t="shared" si="120"/>
        <v>2</v>
      </c>
      <c r="AT77" s="10">
        <f t="shared" si="121"/>
        <v>2</v>
      </c>
      <c r="AU77" s="10">
        <f t="shared" si="122"/>
        <v>2</v>
      </c>
      <c r="AV77" s="10">
        <f t="shared" si="123"/>
        <v>3</v>
      </c>
      <c r="AW77" s="10">
        <f t="shared" si="124"/>
        <v>3</v>
      </c>
      <c r="AX77" s="10">
        <f t="shared" si="125"/>
        <v>2</v>
      </c>
      <c r="AY77" s="10">
        <f t="shared" si="126"/>
        <v>1</v>
      </c>
      <c r="AZ77" s="10">
        <f t="shared" si="127"/>
        <v>1</v>
      </c>
      <c r="BA77" s="10">
        <f t="shared" si="128"/>
        <v>1</v>
      </c>
      <c r="BB77" s="10">
        <f t="shared" si="129"/>
        <v>1</v>
      </c>
      <c r="BC77" s="10"/>
      <c r="BE77" s="10">
        <f t="shared" si="88"/>
        <v>2</v>
      </c>
      <c r="BH77" s="10">
        <f t="shared" si="89"/>
        <v>255</v>
      </c>
      <c r="BI77" s="10">
        <f t="shared" si="90"/>
        <v>242</v>
      </c>
      <c r="BJ77" s="10">
        <f t="shared" si="91"/>
        <v>221</v>
      </c>
      <c r="BK77" s="10">
        <f t="shared" si="92"/>
        <v>207</v>
      </c>
      <c r="BL77" s="10">
        <f t="shared" si="93"/>
        <v>181</v>
      </c>
      <c r="BM77" s="10" t="str">
        <f t="shared" si="94"/>
        <v/>
      </c>
      <c r="BN77" s="10" t="str">
        <f t="shared" si="95"/>
        <v/>
      </c>
      <c r="BO77" s="10" t="str">
        <f t="shared" si="96"/>
        <v/>
      </c>
      <c r="BP77" s="10" t="str">
        <f t="shared" si="97"/>
        <v/>
      </c>
      <c r="BQ77" s="10" t="str">
        <f t="shared" si="98"/>
        <v/>
      </c>
      <c r="BR77" s="10" t="str">
        <f t="shared" si="99"/>
        <v/>
      </c>
      <c r="BS77" s="10" t="str">
        <f t="shared" si="100"/>
        <v/>
      </c>
      <c r="BT77" s="10" t="str">
        <f t="shared" si="101"/>
        <v/>
      </c>
      <c r="BU77" s="10" t="str">
        <f t="shared" si="102"/>
        <v/>
      </c>
      <c r="BV77" s="10" t="str">
        <f t="shared" si="103"/>
        <v/>
      </c>
      <c r="BW77" s="10" t="str">
        <f t="shared" si="104"/>
        <v/>
      </c>
      <c r="BX77" s="10" t="str">
        <f t="shared" si="105"/>
        <v>-</v>
      </c>
      <c r="BY77" s="10" t="str">
        <f t="shared" si="106"/>
        <v>-</v>
      </c>
      <c r="BZ77" s="10" t="str">
        <f t="shared" si="107"/>
        <v>-</v>
      </c>
      <c r="CA77" s="31">
        <f t="shared" si="108"/>
        <v>11</v>
      </c>
      <c r="CC77">
        <f t="shared" si="109"/>
        <v>1106</v>
      </c>
      <c r="EN77" s="10">
        <v>73</v>
      </c>
      <c r="EP77" s="10">
        <f t="shared" si="110"/>
        <v>73</v>
      </c>
      <c r="EQ77" s="10" t="str">
        <f t="shared" si="111"/>
        <v>(72)</v>
      </c>
    </row>
    <row r="78" spans="1:147" ht="15.75">
      <c r="A78" s="7" t="str">
        <f t="shared" si="78"/>
        <v>74 (73)</v>
      </c>
      <c r="B78" s="8" t="s">
        <v>286</v>
      </c>
      <c r="C78" s="9" t="s">
        <v>49</v>
      </c>
      <c r="D78" s="20">
        <f t="shared" si="79"/>
        <v>1098</v>
      </c>
      <c r="E78" s="18"/>
      <c r="F78" s="14">
        <f t="shared" si="80"/>
        <v>5</v>
      </c>
      <c r="G78" s="19">
        <f t="shared" si="81"/>
        <v>109.8</v>
      </c>
      <c r="H78" s="18"/>
      <c r="I78" s="14"/>
      <c r="J78" s="14"/>
      <c r="K78" s="14"/>
      <c r="L78" s="14"/>
      <c r="M78" s="14"/>
      <c r="N78" s="14"/>
      <c r="O78" s="14"/>
      <c r="P78" s="50">
        <v>201</v>
      </c>
      <c r="Q78" s="29">
        <v>188</v>
      </c>
      <c r="R78" s="51"/>
      <c r="S78" s="14"/>
      <c r="T78" s="64">
        <v>197</v>
      </c>
      <c r="U78" s="14">
        <v>188</v>
      </c>
      <c r="V78" s="14"/>
      <c r="W78" s="14"/>
      <c r="X78" s="14">
        <v>324</v>
      </c>
      <c r="Y78" s="14"/>
      <c r="Z78" s="14"/>
      <c r="AA78" s="24">
        <f t="shared" si="82"/>
        <v>18</v>
      </c>
      <c r="AB78" s="68" t="str">
        <f t="shared" si="83"/>
        <v>-</v>
      </c>
      <c r="AC78" s="68" t="str">
        <f t="shared" si="84"/>
        <v>-</v>
      </c>
      <c r="AD78" s="68" t="str">
        <f t="shared" si="85"/>
        <v>-</v>
      </c>
      <c r="AE78" s="32">
        <v>73</v>
      </c>
      <c r="AF78" s="32">
        <f t="shared" si="86"/>
        <v>74</v>
      </c>
      <c r="AG78" s="32">
        <f t="shared" si="87"/>
        <v>74</v>
      </c>
      <c r="AH78" s="17">
        <v>74</v>
      </c>
      <c r="AK78" s="10">
        <f t="shared" si="112"/>
        <v>1</v>
      </c>
      <c r="AL78" s="10">
        <f t="shared" si="113"/>
        <v>1</v>
      </c>
      <c r="AM78" s="10">
        <f t="shared" si="114"/>
        <v>1</v>
      </c>
      <c r="AN78" s="10">
        <f t="shared" si="115"/>
        <v>1</v>
      </c>
      <c r="AO78" s="10">
        <f t="shared" si="116"/>
        <v>1</v>
      </c>
      <c r="AP78" s="10">
        <f t="shared" si="117"/>
        <v>1</v>
      </c>
      <c r="AQ78" s="10">
        <f t="shared" si="118"/>
        <v>1</v>
      </c>
      <c r="AR78" s="10">
        <f t="shared" si="119"/>
        <v>2</v>
      </c>
      <c r="AS78" s="10">
        <f t="shared" si="120"/>
        <v>3</v>
      </c>
      <c r="AT78" s="10">
        <f t="shared" si="121"/>
        <v>2</v>
      </c>
      <c r="AU78" s="10">
        <f t="shared" si="122"/>
        <v>1</v>
      </c>
      <c r="AV78" s="10">
        <f t="shared" si="123"/>
        <v>2</v>
      </c>
      <c r="AW78" s="10">
        <f t="shared" si="124"/>
        <v>3</v>
      </c>
      <c r="AX78" s="10">
        <f t="shared" si="125"/>
        <v>2</v>
      </c>
      <c r="AY78" s="10">
        <f t="shared" si="126"/>
        <v>1</v>
      </c>
      <c r="AZ78" s="10">
        <f t="shared" si="127"/>
        <v>2</v>
      </c>
      <c r="BA78" s="10">
        <f t="shared" si="128"/>
        <v>2</v>
      </c>
      <c r="BB78" s="10">
        <f t="shared" si="129"/>
        <v>1</v>
      </c>
      <c r="BC78" s="10"/>
      <c r="BE78" s="10">
        <f t="shared" si="88"/>
        <v>2</v>
      </c>
      <c r="BH78" s="10">
        <f t="shared" si="89"/>
        <v>324</v>
      </c>
      <c r="BI78" s="10">
        <f t="shared" si="90"/>
        <v>201</v>
      </c>
      <c r="BJ78" s="10">
        <f t="shared" si="91"/>
        <v>197</v>
      </c>
      <c r="BK78" s="10">
        <f t="shared" si="92"/>
        <v>188</v>
      </c>
      <c r="BL78" s="10">
        <f t="shared" si="93"/>
        <v>188</v>
      </c>
      <c r="BM78" s="10" t="str">
        <f t="shared" si="94"/>
        <v/>
      </c>
      <c r="BN78" s="10" t="str">
        <f t="shared" si="95"/>
        <v/>
      </c>
      <c r="BO78" s="10" t="str">
        <f t="shared" si="96"/>
        <v/>
      </c>
      <c r="BP78" s="10" t="str">
        <f t="shared" si="97"/>
        <v/>
      </c>
      <c r="BQ78" s="10" t="str">
        <f t="shared" si="98"/>
        <v/>
      </c>
      <c r="BR78" s="10" t="str">
        <f t="shared" si="99"/>
        <v/>
      </c>
      <c r="BS78" s="10" t="str">
        <f t="shared" si="100"/>
        <v/>
      </c>
      <c r="BT78" s="10" t="str">
        <f t="shared" si="101"/>
        <v/>
      </c>
      <c r="BU78" s="10" t="str">
        <f t="shared" si="102"/>
        <v/>
      </c>
      <c r="BV78" s="10" t="str">
        <f t="shared" si="103"/>
        <v/>
      </c>
      <c r="BW78" s="10" t="str">
        <f t="shared" si="104"/>
        <v/>
      </c>
      <c r="BX78" s="10" t="str">
        <f t="shared" si="105"/>
        <v>-</v>
      </c>
      <c r="BY78" s="10" t="str">
        <f t="shared" si="106"/>
        <v>-</v>
      </c>
      <c r="BZ78" s="10" t="str">
        <f t="shared" si="107"/>
        <v>-</v>
      </c>
      <c r="CA78" s="31">
        <f t="shared" si="108"/>
        <v>11</v>
      </c>
      <c r="CC78">
        <f t="shared" si="109"/>
        <v>1098</v>
      </c>
      <c r="EN78" s="10">
        <v>74</v>
      </c>
      <c r="EP78" s="10">
        <f t="shared" si="110"/>
        <v>74</v>
      </c>
      <c r="EQ78" s="10" t="str">
        <f t="shared" si="111"/>
        <v>(73)</v>
      </c>
    </row>
    <row r="79" spans="1:147" ht="15.75">
      <c r="A79" s="7" t="str">
        <f t="shared" si="78"/>
        <v>75 (75)</v>
      </c>
      <c r="B79" s="8" t="s">
        <v>153</v>
      </c>
      <c r="C79" s="9" t="s">
        <v>85</v>
      </c>
      <c r="D79" s="20">
        <f t="shared" si="79"/>
        <v>1055</v>
      </c>
      <c r="E79" s="18"/>
      <c r="F79" s="14">
        <f t="shared" si="80"/>
        <v>6</v>
      </c>
      <c r="G79" s="19">
        <f t="shared" si="81"/>
        <v>87.916666666666671</v>
      </c>
      <c r="H79" s="18"/>
      <c r="I79" s="14">
        <v>147</v>
      </c>
      <c r="J79" s="14">
        <v>195</v>
      </c>
      <c r="K79" s="14"/>
      <c r="L79" s="14"/>
      <c r="M79" s="14">
        <v>247</v>
      </c>
      <c r="N79" s="14"/>
      <c r="O79" s="14">
        <v>120</v>
      </c>
      <c r="P79" s="50"/>
      <c r="Q79" s="29"/>
      <c r="R79" s="51"/>
      <c r="S79" s="14"/>
      <c r="T79" s="64"/>
      <c r="U79" s="14">
        <v>187</v>
      </c>
      <c r="V79" s="14"/>
      <c r="W79" s="14"/>
      <c r="X79" s="14"/>
      <c r="Y79" s="14">
        <v>159</v>
      </c>
      <c r="Z79" s="14"/>
      <c r="AA79" s="24">
        <f t="shared" si="82"/>
        <v>18</v>
      </c>
      <c r="AB79" s="68" t="str">
        <f t="shared" si="83"/>
        <v>-</v>
      </c>
      <c r="AC79" s="68" t="str">
        <f t="shared" si="84"/>
        <v>-</v>
      </c>
      <c r="AD79" s="68" t="str">
        <f t="shared" si="85"/>
        <v>-</v>
      </c>
      <c r="AE79" s="32">
        <v>75</v>
      </c>
      <c r="AF79" s="32">
        <f t="shared" si="86"/>
        <v>75</v>
      </c>
      <c r="AG79" s="32">
        <f t="shared" si="87"/>
        <v>75</v>
      </c>
      <c r="AH79" s="17">
        <v>75</v>
      </c>
      <c r="AK79" s="10">
        <f t="shared" si="112"/>
        <v>2</v>
      </c>
      <c r="AL79" s="10">
        <f t="shared" si="113"/>
        <v>3</v>
      </c>
      <c r="AM79" s="10">
        <f t="shared" si="114"/>
        <v>2</v>
      </c>
      <c r="AN79" s="10">
        <f t="shared" si="115"/>
        <v>1</v>
      </c>
      <c r="AO79" s="10">
        <f t="shared" si="116"/>
        <v>2</v>
      </c>
      <c r="AP79" s="10">
        <f t="shared" si="117"/>
        <v>2</v>
      </c>
      <c r="AQ79" s="10">
        <f t="shared" si="118"/>
        <v>2</v>
      </c>
      <c r="AR79" s="10">
        <f t="shared" si="119"/>
        <v>2</v>
      </c>
      <c r="AS79" s="10">
        <f t="shared" si="120"/>
        <v>1</v>
      </c>
      <c r="AT79" s="10">
        <f t="shared" si="121"/>
        <v>1</v>
      </c>
      <c r="AU79" s="10">
        <f t="shared" si="122"/>
        <v>1</v>
      </c>
      <c r="AV79" s="10">
        <f t="shared" si="123"/>
        <v>1</v>
      </c>
      <c r="AW79" s="10">
        <f t="shared" si="124"/>
        <v>2</v>
      </c>
      <c r="AX79" s="10">
        <f t="shared" si="125"/>
        <v>2</v>
      </c>
      <c r="AY79" s="10">
        <f t="shared" si="126"/>
        <v>1</v>
      </c>
      <c r="AZ79" s="10">
        <f t="shared" si="127"/>
        <v>1</v>
      </c>
      <c r="BA79" s="10">
        <f t="shared" si="128"/>
        <v>2</v>
      </c>
      <c r="BB79" s="10">
        <f t="shared" si="129"/>
        <v>2</v>
      </c>
      <c r="BC79" s="10"/>
      <c r="BE79" s="10">
        <f t="shared" si="88"/>
        <v>2</v>
      </c>
      <c r="BH79" s="10">
        <f t="shared" si="89"/>
        <v>247</v>
      </c>
      <c r="BI79" s="10">
        <f t="shared" si="90"/>
        <v>195</v>
      </c>
      <c r="BJ79" s="10">
        <f t="shared" si="91"/>
        <v>187</v>
      </c>
      <c r="BK79" s="10">
        <f t="shared" si="92"/>
        <v>159</v>
      </c>
      <c r="BL79" s="10">
        <f t="shared" si="93"/>
        <v>147</v>
      </c>
      <c r="BM79" s="10">
        <f t="shared" si="94"/>
        <v>120</v>
      </c>
      <c r="BN79" s="10" t="str">
        <f t="shared" si="95"/>
        <v/>
      </c>
      <c r="BO79" s="10" t="str">
        <f t="shared" si="96"/>
        <v/>
      </c>
      <c r="BP79" s="10" t="str">
        <f t="shared" si="97"/>
        <v/>
      </c>
      <c r="BQ79" s="10" t="str">
        <f t="shared" si="98"/>
        <v/>
      </c>
      <c r="BR79" s="10" t="str">
        <f t="shared" si="99"/>
        <v/>
      </c>
      <c r="BS79" s="10" t="str">
        <f t="shared" si="100"/>
        <v/>
      </c>
      <c r="BT79" s="10" t="str">
        <f t="shared" si="101"/>
        <v/>
      </c>
      <c r="BU79" s="10" t="str">
        <f t="shared" si="102"/>
        <v/>
      </c>
      <c r="BV79" s="10" t="str">
        <f t="shared" si="103"/>
        <v/>
      </c>
      <c r="BW79" s="10" t="str">
        <f t="shared" si="104"/>
        <v/>
      </c>
      <c r="BX79" s="10" t="str">
        <f t="shared" si="105"/>
        <v>-</v>
      </c>
      <c r="BY79" s="10" t="str">
        <f t="shared" si="106"/>
        <v>-</v>
      </c>
      <c r="BZ79" s="10" t="str">
        <f t="shared" si="107"/>
        <v>-</v>
      </c>
      <c r="CA79" s="31">
        <f t="shared" si="108"/>
        <v>10</v>
      </c>
      <c r="CC79">
        <f t="shared" si="109"/>
        <v>1055</v>
      </c>
      <c r="EN79" s="10">
        <v>75</v>
      </c>
      <c r="EP79" s="10">
        <f t="shared" si="110"/>
        <v>75</v>
      </c>
      <c r="EQ79" s="10" t="str">
        <f t="shared" si="111"/>
        <v>(75)</v>
      </c>
    </row>
    <row r="80" spans="1:147" ht="15.75">
      <c r="A80" s="7" t="str">
        <f t="shared" si="78"/>
        <v>76 (76)</v>
      </c>
      <c r="B80" s="8" t="s">
        <v>72</v>
      </c>
      <c r="C80" s="9" t="s">
        <v>78</v>
      </c>
      <c r="D80" s="20">
        <f t="shared" si="79"/>
        <v>1043</v>
      </c>
      <c r="E80" s="18"/>
      <c r="F80" s="14">
        <f t="shared" si="80"/>
        <v>6</v>
      </c>
      <c r="G80" s="19">
        <f t="shared" si="81"/>
        <v>86.916666666666671</v>
      </c>
      <c r="H80" s="18"/>
      <c r="I80" s="14"/>
      <c r="J80" s="14"/>
      <c r="K80" s="14">
        <v>207</v>
      </c>
      <c r="L80" s="14">
        <v>230</v>
      </c>
      <c r="M80" s="14">
        <v>197</v>
      </c>
      <c r="N80" s="14"/>
      <c r="O80" s="14"/>
      <c r="P80" s="50"/>
      <c r="Q80" s="29">
        <v>143</v>
      </c>
      <c r="R80" s="51"/>
      <c r="S80" s="14"/>
      <c r="T80" s="64">
        <v>86</v>
      </c>
      <c r="U80" s="14"/>
      <c r="V80" s="14"/>
      <c r="W80" s="14"/>
      <c r="X80" s="14">
        <v>180</v>
      </c>
      <c r="Y80" s="14"/>
      <c r="Z80" s="14"/>
      <c r="AA80" s="24">
        <f t="shared" si="82"/>
        <v>18</v>
      </c>
      <c r="AB80" s="68" t="str">
        <f t="shared" si="83"/>
        <v>-</v>
      </c>
      <c r="AC80" s="68" t="str">
        <f t="shared" si="84"/>
        <v>-</v>
      </c>
      <c r="AD80" s="68" t="str">
        <f t="shared" si="85"/>
        <v>-</v>
      </c>
      <c r="AE80" s="32">
        <v>76</v>
      </c>
      <c r="AF80" s="32">
        <f t="shared" si="86"/>
        <v>76</v>
      </c>
      <c r="AG80" s="32">
        <f t="shared" si="87"/>
        <v>76</v>
      </c>
      <c r="AH80" s="17">
        <v>76</v>
      </c>
      <c r="AK80" s="10">
        <f t="shared" si="112"/>
        <v>1</v>
      </c>
      <c r="AL80" s="10">
        <f t="shared" si="113"/>
        <v>1</v>
      </c>
      <c r="AM80" s="10">
        <f t="shared" si="114"/>
        <v>2</v>
      </c>
      <c r="AN80" s="10">
        <f t="shared" si="115"/>
        <v>3</v>
      </c>
      <c r="AO80" s="10">
        <f t="shared" si="116"/>
        <v>3</v>
      </c>
      <c r="AP80" s="10">
        <f t="shared" si="117"/>
        <v>2</v>
      </c>
      <c r="AQ80" s="10">
        <f t="shared" si="118"/>
        <v>1</v>
      </c>
      <c r="AR80" s="10">
        <f t="shared" si="119"/>
        <v>1</v>
      </c>
      <c r="AS80" s="10">
        <f t="shared" si="120"/>
        <v>2</v>
      </c>
      <c r="AT80" s="10">
        <f t="shared" si="121"/>
        <v>2</v>
      </c>
      <c r="AU80" s="10">
        <f t="shared" si="122"/>
        <v>1</v>
      </c>
      <c r="AV80" s="10">
        <f t="shared" si="123"/>
        <v>2</v>
      </c>
      <c r="AW80" s="10">
        <f t="shared" si="124"/>
        <v>2</v>
      </c>
      <c r="AX80" s="10">
        <f t="shared" si="125"/>
        <v>1</v>
      </c>
      <c r="AY80" s="10">
        <f t="shared" si="126"/>
        <v>1</v>
      </c>
      <c r="AZ80" s="10">
        <f t="shared" si="127"/>
        <v>2</v>
      </c>
      <c r="BA80" s="10">
        <f t="shared" si="128"/>
        <v>2</v>
      </c>
      <c r="BB80" s="10">
        <f t="shared" si="129"/>
        <v>1</v>
      </c>
      <c r="BC80" s="10"/>
      <c r="BE80" s="10">
        <f t="shared" si="88"/>
        <v>2</v>
      </c>
      <c r="BH80" s="10">
        <f t="shared" si="89"/>
        <v>230</v>
      </c>
      <c r="BI80" s="10">
        <f t="shared" si="90"/>
        <v>207</v>
      </c>
      <c r="BJ80" s="10">
        <f t="shared" si="91"/>
        <v>197</v>
      </c>
      <c r="BK80" s="10">
        <f t="shared" si="92"/>
        <v>180</v>
      </c>
      <c r="BL80" s="10">
        <f t="shared" si="93"/>
        <v>143</v>
      </c>
      <c r="BM80" s="10">
        <f t="shared" si="94"/>
        <v>86</v>
      </c>
      <c r="BN80" s="10" t="str">
        <f t="shared" si="95"/>
        <v/>
      </c>
      <c r="BO80" s="10" t="str">
        <f t="shared" si="96"/>
        <v/>
      </c>
      <c r="BP80" s="10" t="str">
        <f t="shared" si="97"/>
        <v/>
      </c>
      <c r="BQ80" s="10" t="str">
        <f t="shared" si="98"/>
        <v/>
      </c>
      <c r="BR80" s="10" t="str">
        <f t="shared" si="99"/>
        <v/>
      </c>
      <c r="BS80" s="10" t="str">
        <f t="shared" si="100"/>
        <v/>
      </c>
      <c r="BT80" s="10" t="str">
        <f t="shared" si="101"/>
        <v/>
      </c>
      <c r="BU80" s="10" t="str">
        <f t="shared" si="102"/>
        <v/>
      </c>
      <c r="BV80" s="10" t="str">
        <f t="shared" si="103"/>
        <v/>
      </c>
      <c r="BW80" s="10" t="str">
        <f t="shared" si="104"/>
        <v/>
      </c>
      <c r="BX80" s="10" t="str">
        <f t="shared" si="105"/>
        <v>-</v>
      </c>
      <c r="BY80" s="10" t="str">
        <f t="shared" si="106"/>
        <v>-</v>
      </c>
      <c r="BZ80" s="10" t="str">
        <f t="shared" si="107"/>
        <v>-</v>
      </c>
      <c r="CA80" s="31">
        <f t="shared" si="108"/>
        <v>10</v>
      </c>
      <c r="CC80">
        <f t="shared" si="109"/>
        <v>1043</v>
      </c>
      <c r="EN80" s="10">
        <v>76</v>
      </c>
      <c r="EP80" s="10">
        <f t="shared" si="110"/>
        <v>76</v>
      </c>
      <c r="EQ80" s="10" t="str">
        <f t="shared" si="111"/>
        <v>(76)</v>
      </c>
    </row>
    <row r="81" spans="1:147" ht="15.75">
      <c r="A81" s="7" t="str">
        <f t="shared" si="78"/>
        <v>77 (77)</v>
      </c>
      <c r="B81" s="8" t="s">
        <v>147</v>
      </c>
      <c r="C81" s="110" t="s">
        <v>169</v>
      </c>
      <c r="D81" s="20">
        <f t="shared" si="79"/>
        <v>1020</v>
      </c>
      <c r="E81" s="18"/>
      <c r="F81" s="14">
        <f t="shared" si="80"/>
        <v>7</v>
      </c>
      <c r="G81" s="19">
        <f t="shared" si="81"/>
        <v>72.857142857142861</v>
      </c>
      <c r="H81" s="18"/>
      <c r="I81" s="14"/>
      <c r="J81" s="14">
        <v>200</v>
      </c>
      <c r="K81" s="14"/>
      <c r="L81" s="14">
        <v>188</v>
      </c>
      <c r="M81" s="14">
        <v>149</v>
      </c>
      <c r="N81" s="14"/>
      <c r="O81" s="14"/>
      <c r="P81" s="50"/>
      <c r="Q81" s="29">
        <v>71</v>
      </c>
      <c r="R81" s="51"/>
      <c r="S81" s="14">
        <v>148</v>
      </c>
      <c r="T81" s="64"/>
      <c r="U81" s="14"/>
      <c r="V81" s="14"/>
      <c r="W81" s="14">
        <v>129</v>
      </c>
      <c r="X81" s="14"/>
      <c r="Y81" s="14"/>
      <c r="Z81" s="14">
        <v>135</v>
      </c>
      <c r="AA81" s="24">
        <f t="shared" si="82"/>
        <v>18</v>
      </c>
      <c r="AB81" s="68" t="str">
        <f t="shared" si="83"/>
        <v>-</v>
      </c>
      <c r="AC81" s="68" t="str">
        <f t="shared" si="84"/>
        <v>-</v>
      </c>
      <c r="AD81" s="68" t="str">
        <f t="shared" si="85"/>
        <v>-</v>
      </c>
      <c r="AE81" s="32">
        <v>77</v>
      </c>
      <c r="AF81" s="32">
        <f t="shared" si="86"/>
        <v>77</v>
      </c>
      <c r="AG81" s="32">
        <f t="shared" si="87"/>
        <v>77</v>
      </c>
      <c r="AH81" s="17">
        <v>77</v>
      </c>
      <c r="AK81" s="10">
        <f t="shared" si="112"/>
        <v>1</v>
      </c>
      <c r="AL81" s="10">
        <f t="shared" si="113"/>
        <v>2</v>
      </c>
      <c r="AM81" s="10">
        <f t="shared" si="114"/>
        <v>2</v>
      </c>
      <c r="AN81" s="10">
        <f t="shared" si="115"/>
        <v>2</v>
      </c>
      <c r="AO81" s="10">
        <f t="shared" si="116"/>
        <v>3</v>
      </c>
      <c r="AP81" s="10">
        <f t="shared" si="117"/>
        <v>2</v>
      </c>
      <c r="AQ81" s="10">
        <f t="shared" si="118"/>
        <v>1</v>
      </c>
      <c r="AR81" s="10">
        <f t="shared" si="119"/>
        <v>1</v>
      </c>
      <c r="AS81" s="10">
        <f t="shared" si="120"/>
        <v>2</v>
      </c>
      <c r="AT81" s="10">
        <f t="shared" si="121"/>
        <v>2</v>
      </c>
      <c r="AU81" s="10">
        <f t="shared" si="122"/>
        <v>2</v>
      </c>
      <c r="AV81" s="10">
        <f t="shared" si="123"/>
        <v>2</v>
      </c>
      <c r="AW81" s="10">
        <f t="shared" si="124"/>
        <v>1</v>
      </c>
      <c r="AX81" s="10">
        <f t="shared" si="125"/>
        <v>1</v>
      </c>
      <c r="AY81" s="10">
        <f t="shared" si="126"/>
        <v>2</v>
      </c>
      <c r="AZ81" s="10">
        <f t="shared" si="127"/>
        <v>2</v>
      </c>
      <c r="BA81" s="10">
        <f t="shared" si="128"/>
        <v>1</v>
      </c>
      <c r="BB81" s="10">
        <f t="shared" si="129"/>
        <v>2</v>
      </c>
      <c r="BC81" s="10"/>
      <c r="BE81" s="10">
        <f t="shared" si="88"/>
        <v>2</v>
      </c>
      <c r="BH81" s="10">
        <f t="shared" si="89"/>
        <v>200</v>
      </c>
      <c r="BI81" s="10">
        <f t="shared" si="90"/>
        <v>188</v>
      </c>
      <c r="BJ81" s="10">
        <f t="shared" si="91"/>
        <v>149</v>
      </c>
      <c r="BK81" s="10">
        <f t="shared" si="92"/>
        <v>148</v>
      </c>
      <c r="BL81" s="10">
        <f t="shared" si="93"/>
        <v>135</v>
      </c>
      <c r="BM81" s="10">
        <f t="shared" si="94"/>
        <v>129</v>
      </c>
      <c r="BN81" s="10">
        <f t="shared" si="95"/>
        <v>71</v>
      </c>
      <c r="BO81" s="10" t="str">
        <f t="shared" si="96"/>
        <v/>
      </c>
      <c r="BP81" s="10" t="str">
        <f t="shared" si="97"/>
        <v/>
      </c>
      <c r="BQ81" s="10" t="str">
        <f t="shared" si="98"/>
        <v/>
      </c>
      <c r="BR81" s="10" t="str">
        <f t="shared" si="99"/>
        <v/>
      </c>
      <c r="BS81" s="10" t="str">
        <f t="shared" si="100"/>
        <v/>
      </c>
      <c r="BT81" s="10" t="str">
        <f t="shared" si="101"/>
        <v/>
      </c>
      <c r="BU81" s="10" t="str">
        <f t="shared" si="102"/>
        <v/>
      </c>
      <c r="BV81" s="10" t="str">
        <f t="shared" si="103"/>
        <v/>
      </c>
      <c r="BW81" s="10" t="str">
        <f t="shared" si="104"/>
        <v/>
      </c>
      <c r="BX81" s="10" t="str">
        <f t="shared" si="105"/>
        <v>-</v>
      </c>
      <c r="BY81" s="10" t="str">
        <f t="shared" si="106"/>
        <v>-</v>
      </c>
      <c r="BZ81" s="10" t="str">
        <f t="shared" si="107"/>
        <v>-</v>
      </c>
      <c r="CA81" s="31">
        <f t="shared" si="108"/>
        <v>9</v>
      </c>
      <c r="CC81">
        <f t="shared" si="109"/>
        <v>1020</v>
      </c>
      <c r="EN81" s="10">
        <v>77</v>
      </c>
      <c r="EP81" s="10">
        <f t="shared" si="110"/>
        <v>77</v>
      </c>
      <c r="EQ81" s="10" t="str">
        <f t="shared" si="111"/>
        <v>(77)</v>
      </c>
    </row>
    <row r="82" spans="1:147" ht="15.75">
      <c r="A82" s="7" t="str">
        <f t="shared" si="78"/>
        <v>78 (78)</v>
      </c>
      <c r="B82" s="8" t="s">
        <v>143</v>
      </c>
      <c r="C82" s="62" t="s">
        <v>44</v>
      </c>
      <c r="D82" s="20">
        <f t="shared" si="79"/>
        <v>995</v>
      </c>
      <c r="E82" s="18"/>
      <c r="F82" s="14">
        <f t="shared" si="80"/>
        <v>7</v>
      </c>
      <c r="G82" s="19">
        <f t="shared" si="81"/>
        <v>71.071428571428569</v>
      </c>
      <c r="H82" s="18"/>
      <c r="I82" s="61"/>
      <c r="J82" s="61"/>
      <c r="K82" s="61">
        <v>168</v>
      </c>
      <c r="L82" s="61">
        <v>115</v>
      </c>
      <c r="M82" s="61">
        <v>124</v>
      </c>
      <c r="N82" s="61"/>
      <c r="O82" s="61"/>
      <c r="P82" s="96"/>
      <c r="Q82" s="61"/>
      <c r="R82" s="94">
        <v>141</v>
      </c>
      <c r="S82" s="61">
        <v>201</v>
      </c>
      <c r="T82" s="61">
        <v>63</v>
      </c>
      <c r="U82" s="61"/>
      <c r="V82" s="61"/>
      <c r="W82" s="61">
        <v>183</v>
      </c>
      <c r="X82" s="61"/>
      <c r="Y82" s="61"/>
      <c r="Z82" s="61"/>
      <c r="AA82" s="104">
        <f t="shared" si="82"/>
        <v>18</v>
      </c>
      <c r="AB82" s="68" t="str">
        <f t="shared" si="83"/>
        <v>-</v>
      </c>
      <c r="AC82" s="68" t="str">
        <f t="shared" si="84"/>
        <v>-</v>
      </c>
      <c r="AD82" s="68" t="str">
        <f t="shared" si="85"/>
        <v>-</v>
      </c>
      <c r="AE82" s="32">
        <v>78</v>
      </c>
      <c r="AF82" s="32">
        <f t="shared" si="86"/>
        <v>78</v>
      </c>
      <c r="AG82" s="32">
        <f t="shared" si="87"/>
        <v>78</v>
      </c>
      <c r="AH82" s="17">
        <v>78</v>
      </c>
      <c r="AK82" s="10">
        <f t="shared" si="112"/>
        <v>1</v>
      </c>
      <c r="AL82" s="10">
        <f t="shared" si="113"/>
        <v>1</v>
      </c>
      <c r="AM82" s="10">
        <f t="shared" si="114"/>
        <v>2</v>
      </c>
      <c r="AN82" s="10">
        <f t="shared" si="115"/>
        <v>3</v>
      </c>
      <c r="AO82" s="10">
        <f t="shared" si="116"/>
        <v>3</v>
      </c>
      <c r="AP82" s="10">
        <f t="shared" si="117"/>
        <v>2</v>
      </c>
      <c r="AQ82" s="10">
        <f t="shared" si="118"/>
        <v>1</v>
      </c>
      <c r="AR82" s="10">
        <f t="shared" si="119"/>
        <v>1</v>
      </c>
      <c r="AS82" s="10">
        <f t="shared" si="120"/>
        <v>1</v>
      </c>
      <c r="AT82" s="10">
        <f t="shared" si="121"/>
        <v>2</v>
      </c>
      <c r="AU82" s="10">
        <f t="shared" si="122"/>
        <v>3</v>
      </c>
      <c r="AV82" s="10">
        <f t="shared" si="123"/>
        <v>3</v>
      </c>
      <c r="AW82" s="10">
        <f t="shared" si="124"/>
        <v>2</v>
      </c>
      <c r="AX82" s="10">
        <f t="shared" si="125"/>
        <v>1</v>
      </c>
      <c r="AY82" s="10">
        <f t="shared" si="126"/>
        <v>2</v>
      </c>
      <c r="AZ82" s="10">
        <f t="shared" si="127"/>
        <v>2</v>
      </c>
      <c r="BA82" s="10">
        <f t="shared" si="128"/>
        <v>1</v>
      </c>
      <c r="BB82" s="10">
        <f t="shared" si="129"/>
        <v>1</v>
      </c>
      <c r="BC82" s="10"/>
      <c r="BE82" s="10">
        <f t="shared" si="88"/>
        <v>2</v>
      </c>
      <c r="BH82" s="10">
        <f t="shared" si="89"/>
        <v>201</v>
      </c>
      <c r="BI82" s="10">
        <f t="shared" si="90"/>
        <v>183</v>
      </c>
      <c r="BJ82" s="10">
        <f t="shared" si="91"/>
        <v>168</v>
      </c>
      <c r="BK82" s="10">
        <f t="shared" si="92"/>
        <v>141</v>
      </c>
      <c r="BL82" s="10">
        <f t="shared" si="93"/>
        <v>124</v>
      </c>
      <c r="BM82" s="10">
        <f t="shared" si="94"/>
        <v>115</v>
      </c>
      <c r="BN82" s="10">
        <f t="shared" si="95"/>
        <v>63</v>
      </c>
      <c r="BO82" s="10" t="str">
        <f t="shared" si="96"/>
        <v/>
      </c>
      <c r="BP82" s="10" t="str">
        <f t="shared" si="97"/>
        <v/>
      </c>
      <c r="BQ82" s="10" t="str">
        <f t="shared" si="98"/>
        <v/>
      </c>
      <c r="BR82" s="10" t="str">
        <f t="shared" si="99"/>
        <v/>
      </c>
      <c r="BS82" s="10" t="str">
        <f t="shared" si="100"/>
        <v/>
      </c>
      <c r="BT82" s="10" t="str">
        <f t="shared" si="101"/>
        <v/>
      </c>
      <c r="BU82" s="10" t="str">
        <f t="shared" si="102"/>
        <v/>
      </c>
      <c r="BV82" s="10" t="str">
        <f t="shared" si="103"/>
        <v/>
      </c>
      <c r="BW82" s="10" t="str">
        <f t="shared" si="104"/>
        <v/>
      </c>
      <c r="BX82" s="10" t="str">
        <f t="shared" si="105"/>
        <v>-</v>
      </c>
      <c r="BY82" s="10" t="str">
        <f t="shared" si="106"/>
        <v>-</v>
      </c>
      <c r="BZ82" s="10" t="str">
        <f t="shared" si="107"/>
        <v>-</v>
      </c>
      <c r="CA82" s="31">
        <f t="shared" si="108"/>
        <v>9</v>
      </c>
      <c r="CC82">
        <f t="shared" si="109"/>
        <v>995</v>
      </c>
      <c r="EN82" s="10">
        <v>78</v>
      </c>
      <c r="EP82" s="10">
        <f t="shared" si="110"/>
        <v>78</v>
      </c>
      <c r="EQ82" s="10" t="str">
        <f t="shared" si="111"/>
        <v>(78)</v>
      </c>
    </row>
    <row r="83" spans="1:147" ht="15.75">
      <c r="A83" s="7" t="str">
        <f t="shared" si="78"/>
        <v>79 (79)</v>
      </c>
      <c r="B83" s="8" t="s">
        <v>160</v>
      </c>
      <c r="C83" s="9" t="s">
        <v>49</v>
      </c>
      <c r="D83" s="20">
        <f t="shared" si="79"/>
        <v>986</v>
      </c>
      <c r="E83" s="18"/>
      <c r="F83" s="14">
        <f t="shared" si="80"/>
        <v>6</v>
      </c>
      <c r="G83" s="19">
        <f t="shared" si="81"/>
        <v>82.166666666666671</v>
      </c>
      <c r="H83" s="18"/>
      <c r="I83" s="14"/>
      <c r="J83" s="14">
        <v>208</v>
      </c>
      <c r="K83" s="14">
        <v>153</v>
      </c>
      <c r="L83" s="14"/>
      <c r="M83" s="14"/>
      <c r="N83" s="14"/>
      <c r="O83" s="14"/>
      <c r="P83" s="50"/>
      <c r="Q83" s="29">
        <v>164</v>
      </c>
      <c r="R83" s="51"/>
      <c r="S83" s="14">
        <v>112</v>
      </c>
      <c r="T83" s="64">
        <v>162</v>
      </c>
      <c r="U83" s="14"/>
      <c r="V83" s="14"/>
      <c r="W83" s="14"/>
      <c r="X83" s="14">
        <v>187</v>
      </c>
      <c r="Y83" s="14"/>
      <c r="Z83" s="14"/>
      <c r="AA83" s="24">
        <f t="shared" si="82"/>
        <v>18</v>
      </c>
      <c r="AB83" s="68" t="str">
        <f t="shared" si="83"/>
        <v>-</v>
      </c>
      <c r="AC83" s="68" t="str">
        <f t="shared" si="84"/>
        <v>-</v>
      </c>
      <c r="AD83" s="68" t="str">
        <f t="shared" si="85"/>
        <v>-</v>
      </c>
      <c r="AE83" s="32">
        <v>79</v>
      </c>
      <c r="AF83" s="32">
        <f t="shared" si="86"/>
        <v>79</v>
      </c>
      <c r="AG83" s="32">
        <f t="shared" si="87"/>
        <v>79</v>
      </c>
      <c r="AH83" s="17">
        <v>79</v>
      </c>
      <c r="AK83" s="10">
        <f t="shared" si="112"/>
        <v>1</v>
      </c>
      <c r="AL83" s="10">
        <f t="shared" si="113"/>
        <v>2</v>
      </c>
      <c r="AM83" s="10">
        <f t="shared" si="114"/>
        <v>3</v>
      </c>
      <c r="AN83" s="10">
        <f t="shared" si="115"/>
        <v>2</v>
      </c>
      <c r="AO83" s="10">
        <f t="shared" si="116"/>
        <v>1</v>
      </c>
      <c r="AP83" s="10">
        <f t="shared" si="117"/>
        <v>1</v>
      </c>
      <c r="AQ83" s="10">
        <f t="shared" si="118"/>
        <v>1</v>
      </c>
      <c r="AR83" s="10">
        <f t="shared" si="119"/>
        <v>1</v>
      </c>
      <c r="AS83" s="10">
        <f t="shared" si="120"/>
        <v>2</v>
      </c>
      <c r="AT83" s="10">
        <f t="shared" si="121"/>
        <v>2</v>
      </c>
      <c r="AU83" s="10">
        <f t="shared" si="122"/>
        <v>2</v>
      </c>
      <c r="AV83" s="10">
        <f t="shared" si="123"/>
        <v>3</v>
      </c>
      <c r="AW83" s="10">
        <f t="shared" si="124"/>
        <v>2</v>
      </c>
      <c r="AX83" s="10">
        <f t="shared" si="125"/>
        <v>1</v>
      </c>
      <c r="AY83" s="10">
        <f t="shared" si="126"/>
        <v>1</v>
      </c>
      <c r="AZ83" s="10">
        <f t="shared" si="127"/>
        <v>2</v>
      </c>
      <c r="BA83" s="10">
        <f t="shared" si="128"/>
        <v>2</v>
      </c>
      <c r="BB83" s="10">
        <f t="shared" si="129"/>
        <v>1</v>
      </c>
      <c r="BC83" s="10"/>
      <c r="BE83" s="10">
        <f t="shared" si="88"/>
        <v>2</v>
      </c>
      <c r="BH83" s="10">
        <f t="shared" si="89"/>
        <v>208</v>
      </c>
      <c r="BI83" s="10">
        <f t="shared" si="90"/>
        <v>187</v>
      </c>
      <c r="BJ83" s="10">
        <f t="shared" si="91"/>
        <v>164</v>
      </c>
      <c r="BK83" s="10">
        <f t="shared" si="92"/>
        <v>162</v>
      </c>
      <c r="BL83" s="10">
        <f t="shared" si="93"/>
        <v>153</v>
      </c>
      <c r="BM83" s="10">
        <f t="shared" si="94"/>
        <v>112</v>
      </c>
      <c r="BN83" s="10" t="str">
        <f t="shared" si="95"/>
        <v/>
      </c>
      <c r="BO83" s="10" t="str">
        <f t="shared" si="96"/>
        <v/>
      </c>
      <c r="BP83" s="10" t="str">
        <f t="shared" si="97"/>
        <v/>
      </c>
      <c r="BQ83" s="10" t="str">
        <f t="shared" si="98"/>
        <v/>
      </c>
      <c r="BR83" s="10" t="str">
        <f t="shared" si="99"/>
        <v/>
      </c>
      <c r="BS83" s="10" t="str">
        <f t="shared" si="100"/>
        <v/>
      </c>
      <c r="BT83" s="10" t="str">
        <f t="shared" si="101"/>
        <v/>
      </c>
      <c r="BU83" s="10" t="str">
        <f t="shared" si="102"/>
        <v/>
      </c>
      <c r="BV83" s="10" t="str">
        <f t="shared" si="103"/>
        <v/>
      </c>
      <c r="BW83" s="10" t="str">
        <f t="shared" si="104"/>
        <v/>
      </c>
      <c r="BX83" s="10" t="str">
        <f t="shared" si="105"/>
        <v>-</v>
      </c>
      <c r="BY83" s="10" t="str">
        <f t="shared" si="106"/>
        <v>-</v>
      </c>
      <c r="BZ83" s="10" t="str">
        <f t="shared" si="107"/>
        <v>-</v>
      </c>
      <c r="CA83" s="31">
        <f t="shared" si="108"/>
        <v>10</v>
      </c>
      <c r="CC83">
        <f t="shared" si="109"/>
        <v>986</v>
      </c>
      <c r="EN83" s="10">
        <v>79</v>
      </c>
      <c r="EP83" s="10">
        <f t="shared" si="110"/>
        <v>79</v>
      </c>
      <c r="EQ83" s="10" t="str">
        <f t="shared" si="111"/>
        <v>(79)</v>
      </c>
    </row>
    <row r="84" spans="1:147" ht="15.75">
      <c r="A84" s="7" t="str">
        <f t="shared" si="78"/>
        <v>80 (80)</v>
      </c>
      <c r="B84" s="8" t="s">
        <v>167</v>
      </c>
      <c r="C84" s="9" t="s">
        <v>57</v>
      </c>
      <c r="D84" s="20">
        <f t="shared" si="79"/>
        <v>977</v>
      </c>
      <c r="E84" s="18"/>
      <c r="F84" s="14">
        <f t="shared" si="80"/>
        <v>4</v>
      </c>
      <c r="G84" s="19">
        <f t="shared" si="81"/>
        <v>122.125</v>
      </c>
      <c r="H84" s="18"/>
      <c r="I84" s="14"/>
      <c r="J84" s="14"/>
      <c r="K84" s="14"/>
      <c r="L84" s="14">
        <v>242</v>
      </c>
      <c r="M84" s="14"/>
      <c r="N84" s="14"/>
      <c r="O84" s="14">
        <v>295</v>
      </c>
      <c r="P84" s="50"/>
      <c r="Q84" s="29"/>
      <c r="R84" s="51">
        <v>255</v>
      </c>
      <c r="S84" s="14">
        <v>185</v>
      </c>
      <c r="T84" s="64"/>
      <c r="U84" s="14"/>
      <c r="V84" s="14"/>
      <c r="W84" s="14"/>
      <c r="X84" s="14"/>
      <c r="Y84" s="14"/>
      <c r="Z84" s="14"/>
      <c r="AA84" s="24">
        <f t="shared" si="82"/>
        <v>18</v>
      </c>
      <c r="AB84" s="68" t="str">
        <f t="shared" si="83"/>
        <v>-</v>
      </c>
      <c r="AC84" s="68" t="str">
        <f t="shared" si="84"/>
        <v>-</v>
      </c>
      <c r="AD84" s="68" t="str">
        <f t="shared" si="85"/>
        <v>-</v>
      </c>
      <c r="AE84" s="32">
        <v>80</v>
      </c>
      <c r="AF84" s="32">
        <f t="shared" si="86"/>
        <v>80</v>
      </c>
      <c r="AG84" s="32">
        <f t="shared" si="87"/>
        <v>80</v>
      </c>
      <c r="AH84" s="17">
        <v>80</v>
      </c>
      <c r="AK84" s="10">
        <f t="shared" si="112"/>
        <v>1</v>
      </c>
      <c r="AL84" s="10">
        <f t="shared" si="113"/>
        <v>1</v>
      </c>
      <c r="AM84" s="10">
        <f t="shared" si="114"/>
        <v>1</v>
      </c>
      <c r="AN84" s="10">
        <f t="shared" si="115"/>
        <v>2</v>
      </c>
      <c r="AO84" s="10">
        <f t="shared" si="116"/>
        <v>2</v>
      </c>
      <c r="AP84" s="10">
        <f t="shared" si="117"/>
        <v>1</v>
      </c>
      <c r="AQ84" s="10">
        <f t="shared" si="118"/>
        <v>2</v>
      </c>
      <c r="AR84" s="10">
        <f t="shared" si="119"/>
        <v>2</v>
      </c>
      <c r="AS84" s="10">
        <f t="shared" si="120"/>
        <v>1</v>
      </c>
      <c r="AT84" s="10">
        <f t="shared" si="121"/>
        <v>2</v>
      </c>
      <c r="AU84" s="10">
        <f t="shared" si="122"/>
        <v>3</v>
      </c>
      <c r="AV84" s="10">
        <f t="shared" si="123"/>
        <v>2</v>
      </c>
      <c r="AW84" s="10">
        <f t="shared" si="124"/>
        <v>1</v>
      </c>
      <c r="AX84" s="10">
        <f t="shared" si="125"/>
        <v>1</v>
      </c>
      <c r="AY84" s="10">
        <f t="shared" si="126"/>
        <v>1</v>
      </c>
      <c r="AZ84" s="10">
        <f t="shared" si="127"/>
        <v>1</v>
      </c>
      <c r="BA84" s="10">
        <f t="shared" si="128"/>
        <v>1</v>
      </c>
      <c r="BB84" s="10">
        <f t="shared" si="129"/>
        <v>1</v>
      </c>
      <c r="BC84" s="10"/>
      <c r="BE84" s="10">
        <f t="shared" si="88"/>
        <v>2</v>
      </c>
      <c r="BH84" s="10">
        <f t="shared" si="89"/>
        <v>295</v>
      </c>
      <c r="BI84" s="10">
        <f t="shared" si="90"/>
        <v>255</v>
      </c>
      <c r="BJ84" s="10">
        <f t="shared" si="91"/>
        <v>242</v>
      </c>
      <c r="BK84" s="10">
        <f t="shared" si="92"/>
        <v>185</v>
      </c>
      <c r="BL84" s="10" t="str">
        <f t="shared" si="93"/>
        <v/>
      </c>
      <c r="BM84" s="10" t="str">
        <f t="shared" si="94"/>
        <v/>
      </c>
      <c r="BN84" s="10" t="str">
        <f t="shared" si="95"/>
        <v/>
      </c>
      <c r="BO84" s="10" t="str">
        <f t="shared" si="96"/>
        <v/>
      </c>
      <c r="BP84" s="10" t="str">
        <f t="shared" si="97"/>
        <v/>
      </c>
      <c r="BQ84" s="10" t="str">
        <f t="shared" si="98"/>
        <v/>
      </c>
      <c r="BR84" s="10" t="str">
        <f t="shared" si="99"/>
        <v/>
      </c>
      <c r="BS84" s="10" t="str">
        <f t="shared" si="100"/>
        <v/>
      </c>
      <c r="BT84" s="10" t="str">
        <f t="shared" si="101"/>
        <v/>
      </c>
      <c r="BU84" s="10" t="str">
        <f t="shared" si="102"/>
        <v/>
      </c>
      <c r="BV84" s="10" t="str">
        <f t="shared" si="103"/>
        <v/>
      </c>
      <c r="BW84" s="10" t="str">
        <f t="shared" si="104"/>
        <v/>
      </c>
      <c r="BX84" s="10" t="str">
        <f t="shared" si="105"/>
        <v>-</v>
      </c>
      <c r="BY84" s="10" t="str">
        <f t="shared" si="106"/>
        <v>-</v>
      </c>
      <c r="BZ84" s="10" t="str">
        <f t="shared" si="107"/>
        <v>-</v>
      </c>
      <c r="CA84" s="31">
        <f t="shared" si="108"/>
        <v>12</v>
      </c>
      <c r="CC84">
        <f t="shared" si="109"/>
        <v>977</v>
      </c>
      <c r="EN84" s="10">
        <v>80</v>
      </c>
      <c r="EP84" s="10">
        <f t="shared" si="110"/>
        <v>80</v>
      </c>
      <c r="EQ84" s="10" t="str">
        <f t="shared" si="111"/>
        <v>(80)</v>
      </c>
    </row>
    <row r="85" spans="1:147" ht="15.75">
      <c r="A85" s="7" t="str">
        <f t="shared" si="78"/>
        <v>81 (81)</v>
      </c>
      <c r="B85" s="8" t="s">
        <v>161</v>
      </c>
      <c r="C85" s="62" t="s">
        <v>49</v>
      </c>
      <c r="D85" s="20">
        <f t="shared" si="79"/>
        <v>963</v>
      </c>
      <c r="E85" s="18"/>
      <c r="F85" s="14">
        <f t="shared" si="80"/>
        <v>6</v>
      </c>
      <c r="G85" s="19">
        <f t="shared" si="81"/>
        <v>80.25</v>
      </c>
      <c r="H85" s="18"/>
      <c r="I85" s="61"/>
      <c r="J85" s="61">
        <v>160</v>
      </c>
      <c r="K85" s="61">
        <v>130</v>
      </c>
      <c r="L85" s="61"/>
      <c r="M85" s="61"/>
      <c r="N85" s="61"/>
      <c r="O85" s="61"/>
      <c r="P85" s="96"/>
      <c r="Q85" s="61">
        <v>143</v>
      </c>
      <c r="R85" s="94"/>
      <c r="S85" s="61">
        <v>153</v>
      </c>
      <c r="T85" s="61">
        <v>224</v>
      </c>
      <c r="U85" s="61"/>
      <c r="V85" s="61"/>
      <c r="W85" s="61"/>
      <c r="X85" s="61">
        <v>153</v>
      </c>
      <c r="Y85" s="61"/>
      <c r="Z85" s="61"/>
      <c r="AA85" s="104">
        <f t="shared" si="82"/>
        <v>18</v>
      </c>
      <c r="AB85" s="68" t="str">
        <f t="shared" si="83"/>
        <v>-</v>
      </c>
      <c r="AC85" s="68" t="str">
        <f t="shared" si="84"/>
        <v>-</v>
      </c>
      <c r="AD85" s="68" t="str">
        <f t="shared" si="85"/>
        <v>-</v>
      </c>
      <c r="AE85" s="32">
        <v>81</v>
      </c>
      <c r="AF85" s="32">
        <f t="shared" si="86"/>
        <v>81</v>
      </c>
      <c r="AG85" s="32">
        <f t="shared" si="87"/>
        <v>81</v>
      </c>
      <c r="AH85" s="17">
        <v>81</v>
      </c>
      <c r="AK85" s="10">
        <f t="shared" si="112"/>
        <v>1</v>
      </c>
      <c r="AL85" s="10">
        <f t="shared" si="113"/>
        <v>2</v>
      </c>
      <c r="AM85" s="10">
        <f t="shared" si="114"/>
        <v>3</v>
      </c>
      <c r="AN85" s="10">
        <f t="shared" si="115"/>
        <v>2</v>
      </c>
      <c r="AO85" s="10">
        <f t="shared" si="116"/>
        <v>1</v>
      </c>
      <c r="AP85" s="10">
        <f t="shared" si="117"/>
        <v>1</v>
      </c>
      <c r="AQ85" s="10">
        <f t="shared" si="118"/>
        <v>1</v>
      </c>
      <c r="AR85" s="10">
        <f t="shared" si="119"/>
        <v>1</v>
      </c>
      <c r="AS85" s="10">
        <f t="shared" si="120"/>
        <v>2</v>
      </c>
      <c r="AT85" s="10">
        <f t="shared" si="121"/>
        <v>2</v>
      </c>
      <c r="AU85" s="10">
        <f t="shared" si="122"/>
        <v>2</v>
      </c>
      <c r="AV85" s="10">
        <f t="shared" si="123"/>
        <v>3</v>
      </c>
      <c r="AW85" s="10">
        <f t="shared" si="124"/>
        <v>2</v>
      </c>
      <c r="AX85" s="10">
        <f t="shared" si="125"/>
        <v>1</v>
      </c>
      <c r="AY85" s="10">
        <f t="shared" si="126"/>
        <v>1</v>
      </c>
      <c r="AZ85" s="10">
        <f t="shared" si="127"/>
        <v>2</v>
      </c>
      <c r="BA85" s="10">
        <f t="shared" si="128"/>
        <v>2</v>
      </c>
      <c r="BB85" s="10">
        <f t="shared" si="129"/>
        <v>1</v>
      </c>
      <c r="BC85" s="10"/>
      <c r="BE85" s="10">
        <f t="shared" si="88"/>
        <v>2</v>
      </c>
      <c r="BH85" s="10">
        <f t="shared" si="89"/>
        <v>224</v>
      </c>
      <c r="BI85" s="10">
        <f t="shared" si="90"/>
        <v>160</v>
      </c>
      <c r="BJ85" s="10">
        <f t="shared" si="91"/>
        <v>153</v>
      </c>
      <c r="BK85" s="10">
        <f t="shared" si="92"/>
        <v>153</v>
      </c>
      <c r="BL85" s="10">
        <f t="shared" si="93"/>
        <v>143</v>
      </c>
      <c r="BM85" s="10">
        <f t="shared" si="94"/>
        <v>130</v>
      </c>
      <c r="BN85" s="10" t="str">
        <f t="shared" si="95"/>
        <v/>
      </c>
      <c r="BO85" s="10" t="str">
        <f t="shared" si="96"/>
        <v/>
      </c>
      <c r="BP85" s="10" t="str">
        <f t="shared" si="97"/>
        <v/>
      </c>
      <c r="BQ85" s="10" t="str">
        <f t="shared" si="98"/>
        <v/>
      </c>
      <c r="BR85" s="10" t="str">
        <f t="shared" si="99"/>
        <v/>
      </c>
      <c r="BS85" s="10" t="str">
        <f t="shared" si="100"/>
        <v/>
      </c>
      <c r="BT85" s="10" t="str">
        <f t="shared" si="101"/>
        <v/>
      </c>
      <c r="BU85" s="10" t="str">
        <f t="shared" si="102"/>
        <v/>
      </c>
      <c r="BV85" s="10" t="str">
        <f t="shared" si="103"/>
        <v/>
      </c>
      <c r="BW85" s="10" t="str">
        <f t="shared" si="104"/>
        <v/>
      </c>
      <c r="BX85" s="10" t="str">
        <f t="shared" si="105"/>
        <v>-</v>
      </c>
      <c r="BY85" s="10" t="str">
        <f t="shared" si="106"/>
        <v>-</v>
      </c>
      <c r="BZ85" s="10" t="str">
        <f t="shared" si="107"/>
        <v>-</v>
      </c>
      <c r="CA85" s="31">
        <f t="shared" si="108"/>
        <v>10</v>
      </c>
      <c r="CC85">
        <f t="shared" si="109"/>
        <v>963</v>
      </c>
      <c r="EN85" s="10">
        <v>81</v>
      </c>
      <c r="EP85" s="10">
        <f t="shared" si="110"/>
        <v>81</v>
      </c>
      <c r="EQ85" s="10" t="str">
        <f t="shared" si="111"/>
        <v>(81)</v>
      </c>
    </row>
    <row r="86" spans="1:147" ht="15.75">
      <c r="A86" s="7" t="str">
        <f t="shared" si="78"/>
        <v>82 (82)</v>
      </c>
      <c r="B86" s="8" t="s">
        <v>146</v>
      </c>
      <c r="C86" s="9" t="s">
        <v>38</v>
      </c>
      <c r="D86" s="20">
        <f t="shared" si="79"/>
        <v>956</v>
      </c>
      <c r="E86" s="18"/>
      <c r="F86" s="14">
        <f t="shared" si="80"/>
        <v>4</v>
      </c>
      <c r="G86" s="19">
        <f t="shared" si="81"/>
        <v>119.5</v>
      </c>
      <c r="H86" s="18"/>
      <c r="I86" s="14"/>
      <c r="J86" s="14"/>
      <c r="K86" s="14"/>
      <c r="L86" s="14">
        <v>219</v>
      </c>
      <c r="M86" s="14"/>
      <c r="N86" s="14"/>
      <c r="O86" s="14"/>
      <c r="P86" s="50">
        <v>314</v>
      </c>
      <c r="Q86" s="29">
        <v>190</v>
      </c>
      <c r="R86" s="51"/>
      <c r="S86" s="14"/>
      <c r="T86" s="14">
        <v>233</v>
      </c>
      <c r="U86" s="14"/>
      <c r="V86" s="14"/>
      <c r="W86" s="14"/>
      <c r="X86" s="14"/>
      <c r="Y86" s="14"/>
      <c r="Z86" s="14"/>
      <c r="AA86" s="24">
        <f t="shared" si="82"/>
        <v>18</v>
      </c>
      <c r="AB86" s="68" t="str">
        <f t="shared" si="83"/>
        <v>-</v>
      </c>
      <c r="AC86" s="68" t="str">
        <f t="shared" si="84"/>
        <v>-</v>
      </c>
      <c r="AD86" s="68" t="str">
        <f t="shared" si="85"/>
        <v>-</v>
      </c>
      <c r="AE86" s="32">
        <v>82</v>
      </c>
      <c r="AF86" s="32">
        <f t="shared" si="86"/>
        <v>82</v>
      </c>
      <c r="AG86" s="32">
        <f t="shared" si="87"/>
        <v>82</v>
      </c>
      <c r="AH86" s="17">
        <v>82</v>
      </c>
      <c r="AK86" s="10">
        <f t="shared" si="112"/>
        <v>1</v>
      </c>
      <c r="AL86" s="10">
        <f t="shared" si="113"/>
        <v>1</v>
      </c>
      <c r="AM86" s="10">
        <f t="shared" si="114"/>
        <v>1</v>
      </c>
      <c r="AN86" s="10">
        <f t="shared" si="115"/>
        <v>2</v>
      </c>
      <c r="AO86" s="10">
        <f t="shared" si="116"/>
        <v>2</v>
      </c>
      <c r="AP86" s="10">
        <f t="shared" si="117"/>
        <v>1</v>
      </c>
      <c r="AQ86" s="10">
        <f t="shared" si="118"/>
        <v>1</v>
      </c>
      <c r="AR86" s="10">
        <f t="shared" si="119"/>
        <v>2</v>
      </c>
      <c r="AS86" s="10">
        <f t="shared" si="120"/>
        <v>3</v>
      </c>
      <c r="AT86" s="10">
        <f t="shared" si="121"/>
        <v>2</v>
      </c>
      <c r="AU86" s="10">
        <f t="shared" si="122"/>
        <v>1</v>
      </c>
      <c r="AV86" s="10">
        <f t="shared" si="123"/>
        <v>2</v>
      </c>
      <c r="AW86" s="10">
        <f t="shared" si="124"/>
        <v>2</v>
      </c>
      <c r="AX86" s="10">
        <f t="shared" si="125"/>
        <v>1</v>
      </c>
      <c r="AY86" s="10">
        <f t="shared" si="126"/>
        <v>1</v>
      </c>
      <c r="AZ86" s="10">
        <f t="shared" si="127"/>
        <v>1</v>
      </c>
      <c r="BA86" s="10">
        <f t="shared" si="128"/>
        <v>1</v>
      </c>
      <c r="BB86" s="10">
        <f t="shared" si="129"/>
        <v>1</v>
      </c>
      <c r="BC86" s="10"/>
      <c r="BE86" s="10">
        <f t="shared" si="88"/>
        <v>2</v>
      </c>
      <c r="BH86" s="10">
        <f t="shared" si="89"/>
        <v>314</v>
      </c>
      <c r="BI86" s="10">
        <f t="shared" si="90"/>
        <v>233</v>
      </c>
      <c r="BJ86" s="10">
        <f t="shared" si="91"/>
        <v>219</v>
      </c>
      <c r="BK86" s="10">
        <f t="shared" si="92"/>
        <v>190</v>
      </c>
      <c r="BL86" s="10" t="str">
        <f t="shared" si="93"/>
        <v/>
      </c>
      <c r="BM86" s="10" t="str">
        <f t="shared" si="94"/>
        <v/>
      </c>
      <c r="BN86" s="10" t="str">
        <f t="shared" si="95"/>
        <v/>
      </c>
      <c r="BO86" s="10" t="str">
        <f t="shared" si="96"/>
        <v/>
      </c>
      <c r="BP86" s="10" t="str">
        <f t="shared" si="97"/>
        <v/>
      </c>
      <c r="BQ86" s="10" t="str">
        <f t="shared" si="98"/>
        <v/>
      </c>
      <c r="BR86" s="10" t="str">
        <f t="shared" si="99"/>
        <v/>
      </c>
      <c r="BS86" s="10" t="str">
        <f t="shared" si="100"/>
        <v/>
      </c>
      <c r="BT86" s="10" t="str">
        <f t="shared" si="101"/>
        <v/>
      </c>
      <c r="BU86" s="10" t="str">
        <f t="shared" si="102"/>
        <v/>
      </c>
      <c r="BV86" s="10" t="str">
        <f t="shared" si="103"/>
        <v/>
      </c>
      <c r="BW86" s="10" t="str">
        <f t="shared" si="104"/>
        <v/>
      </c>
      <c r="BX86" s="10" t="str">
        <f t="shared" si="105"/>
        <v>-</v>
      </c>
      <c r="BY86" s="10" t="str">
        <f t="shared" si="106"/>
        <v>-</v>
      </c>
      <c r="BZ86" s="10" t="str">
        <f t="shared" si="107"/>
        <v>-</v>
      </c>
      <c r="CA86" s="31">
        <f t="shared" si="108"/>
        <v>12</v>
      </c>
      <c r="CC86">
        <f t="shared" si="109"/>
        <v>956</v>
      </c>
      <c r="EN86" s="10">
        <v>82</v>
      </c>
      <c r="EP86" s="10">
        <f t="shared" si="110"/>
        <v>82</v>
      </c>
      <c r="EQ86" s="10" t="str">
        <f t="shared" si="111"/>
        <v>(82)</v>
      </c>
    </row>
    <row r="87" spans="1:147" ht="15.75">
      <c r="A87" s="7" t="str">
        <f t="shared" si="78"/>
        <v>83 (83)</v>
      </c>
      <c r="B87" s="8" t="s">
        <v>191</v>
      </c>
      <c r="C87" s="9" t="s">
        <v>38</v>
      </c>
      <c r="D87" s="20">
        <f t="shared" si="79"/>
        <v>920</v>
      </c>
      <c r="E87" s="18"/>
      <c r="F87" s="14">
        <f t="shared" si="80"/>
        <v>5</v>
      </c>
      <c r="G87" s="19">
        <f t="shared" si="81"/>
        <v>92</v>
      </c>
      <c r="H87" s="18"/>
      <c r="I87" s="14"/>
      <c r="J87" s="14"/>
      <c r="K87" s="14"/>
      <c r="L87" s="14"/>
      <c r="M87" s="14"/>
      <c r="N87" s="14"/>
      <c r="O87" s="14"/>
      <c r="P87" s="50"/>
      <c r="Q87" s="29">
        <v>175</v>
      </c>
      <c r="R87" s="51"/>
      <c r="S87" s="14"/>
      <c r="T87" s="14">
        <v>171</v>
      </c>
      <c r="U87" s="14">
        <v>228</v>
      </c>
      <c r="V87" s="14"/>
      <c r="W87" s="14"/>
      <c r="X87" s="14">
        <v>201</v>
      </c>
      <c r="Y87" s="14">
        <v>145</v>
      </c>
      <c r="Z87" s="14"/>
      <c r="AA87" s="24">
        <f t="shared" si="82"/>
        <v>18</v>
      </c>
      <c r="AB87" s="68" t="str">
        <f t="shared" si="83"/>
        <v>-</v>
      </c>
      <c r="AC87" s="68" t="str">
        <f t="shared" si="84"/>
        <v>-</v>
      </c>
      <c r="AD87" s="68" t="str">
        <f t="shared" si="85"/>
        <v>-</v>
      </c>
      <c r="AE87" s="32">
        <v>83</v>
      </c>
      <c r="AF87" s="32">
        <f t="shared" si="86"/>
        <v>83</v>
      </c>
      <c r="AG87" s="32">
        <f t="shared" si="87"/>
        <v>83</v>
      </c>
      <c r="AH87" s="17">
        <v>83</v>
      </c>
      <c r="AK87" s="10">
        <f t="shared" si="112"/>
        <v>1</v>
      </c>
      <c r="AL87" s="10">
        <f t="shared" si="113"/>
        <v>1</v>
      </c>
      <c r="AM87" s="10">
        <f t="shared" si="114"/>
        <v>1</v>
      </c>
      <c r="AN87" s="10">
        <f t="shared" si="115"/>
        <v>1</v>
      </c>
      <c r="AO87" s="10">
        <f t="shared" si="116"/>
        <v>1</v>
      </c>
      <c r="AP87" s="10">
        <f t="shared" si="117"/>
        <v>1</v>
      </c>
      <c r="AQ87" s="10">
        <f t="shared" si="118"/>
        <v>1</v>
      </c>
      <c r="AR87" s="10">
        <f t="shared" si="119"/>
        <v>1</v>
      </c>
      <c r="AS87" s="10">
        <f t="shared" si="120"/>
        <v>2</v>
      </c>
      <c r="AT87" s="10">
        <f t="shared" si="121"/>
        <v>2</v>
      </c>
      <c r="AU87" s="10">
        <f t="shared" si="122"/>
        <v>1</v>
      </c>
      <c r="AV87" s="10">
        <f t="shared" si="123"/>
        <v>2</v>
      </c>
      <c r="AW87" s="10">
        <f t="shared" si="124"/>
        <v>3</v>
      </c>
      <c r="AX87" s="10">
        <f t="shared" si="125"/>
        <v>2</v>
      </c>
      <c r="AY87" s="10">
        <f t="shared" si="126"/>
        <v>1</v>
      </c>
      <c r="AZ87" s="10">
        <f t="shared" si="127"/>
        <v>2</v>
      </c>
      <c r="BA87" s="10">
        <f t="shared" si="128"/>
        <v>3</v>
      </c>
      <c r="BB87" s="10">
        <f t="shared" si="129"/>
        <v>2</v>
      </c>
      <c r="BC87" s="10"/>
      <c r="BE87" s="10">
        <f t="shared" si="88"/>
        <v>2</v>
      </c>
      <c r="BH87" s="10">
        <f t="shared" si="89"/>
        <v>228</v>
      </c>
      <c r="BI87" s="10">
        <f t="shared" si="90"/>
        <v>201</v>
      </c>
      <c r="BJ87" s="10">
        <f t="shared" si="91"/>
        <v>175</v>
      </c>
      <c r="BK87" s="10">
        <f t="shared" si="92"/>
        <v>171</v>
      </c>
      <c r="BL87" s="10">
        <f t="shared" si="93"/>
        <v>145</v>
      </c>
      <c r="BM87" s="10" t="str">
        <f t="shared" si="94"/>
        <v/>
      </c>
      <c r="BN87" s="10" t="str">
        <f t="shared" si="95"/>
        <v/>
      </c>
      <c r="BO87" s="10" t="str">
        <f t="shared" si="96"/>
        <v/>
      </c>
      <c r="BP87" s="10" t="str">
        <f t="shared" si="97"/>
        <v/>
      </c>
      <c r="BQ87" s="10" t="str">
        <f t="shared" si="98"/>
        <v/>
      </c>
      <c r="BR87" s="10" t="str">
        <f t="shared" si="99"/>
        <v/>
      </c>
      <c r="BS87" s="10" t="str">
        <f t="shared" si="100"/>
        <v/>
      </c>
      <c r="BT87" s="10" t="str">
        <f t="shared" si="101"/>
        <v/>
      </c>
      <c r="BU87" s="10" t="str">
        <f t="shared" si="102"/>
        <v/>
      </c>
      <c r="BV87" s="10" t="str">
        <f t="shared" si="103"/>
        <v/>
      </c>
      <c r="BW87" s="10" t="str">
        <f t="shared" si="104"/>
        <v/>
      </c>
      <c r="BX87" s="10" t="str">
        <f t="shared" si="105"/>
        <v>-</v>
      </c>
      <c r="BY87" s="10" t="str">
        <f t="shared" si="106"/>
        <v>-</v>
      </c>
      <c r="BZ87" s="10" t="str">
        <f t="shared" si="107"/>
        <v>-</v>
      </c>
      <c r="CA87" s="31">
        <f t="shared" si="108"/>
        <v>11</v>
      </c>
      <c r="CC87">
        <f t="shared" si="109"/>
        <v>920</v>
      </c>
      <c r="EN87" s="10">
        <v>83</v>
      </c>
      <c r="EP87" s="10">
        <f t="shared" si="110"/>
        <v>83</v>
      </c>
      <c r="EQ87" s="10" t="str">
        <f t="shared" si="111"/>
        <v>(83)</v>
      </c>
    </row>
    <row r="88" spans="1:147" ht="15.75">
      <c r="A88" s="7" t="str">
        <f t="shared" si="78"/>
        <v>84 (84)</v>
      </c>
      <c r="B88" s="8" t="s">
        <v>134</v>
      </c>
      <c r="C88" s="9" t="s">
        <v>85</v>
      </c>
      <c r="D88" s="20">
        <f t="shared" si="79"/>
        <v>912</v>
      </c>
      <c r="E88" s="18"/>
      <c r="F88" s="14">
        <f t="shared" si="80"/>
        <v>9</v>
      </c>
      <c r="G88" s="19">
        <f t="shared" si="81"/>
        <v>50.666666666666664</v>
      </c>
      <c r="H88" s="18"/>
      <c r="I88" s="61">
        <v>122</v>
      </c>
      <c r="J88" s="61">
        <v>118</v>
      </c>
      <c r="K88" s="61">
        <v>94</v>
      </c>
      <c r="L88" s="61">
        <v>116</v>
      </c>
      <c r="M88" s="99">
        <v>146</v>
      </c>
      <c r="N88" s="61"/>
      <c r="O88" s="61">
        <v>59</v>
      </c>
      <c r="P88" s="96"/>
      <c r="Q88" s="61"/>
      <c r="R88" s="94">
        <v>104</v>
      </c>
      <c r="S88" s="61"/>
      <c r="T88" s="61"/>
      <c r="U88" s="61"/>
      <c r="V88" s="61"/>
      <c r="W88" s="61"/>
      <c r="X88" s="61"/>
      <c r="Y88" s="99">
        <v>44</v>
      </c>
      <c r="Z88" s="61">
        <v>109</v>
      </c>
      <c r="AA88" s="104">
        <f t="shared" si="82"/>
        <v>18</v>
      </c>
      <c r="AB88" s="68" t="str">
        <f t="shared" si="83"/>
        <v>-</v>
      </c>
      <c r="AC88" s="68" t="str">
        <f t="shared" si="84"/>
        <v>-</v>
      </c>
      <c r="AD88" s="68" t="str">
        <f t="shared" si="85"/>
        <v>-</v>
      </c>
      <c r="AE88" s="32">
        <v>84</v>
      </c>
      <c r="AF88" s="32">
        <f t="shared" si="86"/>
        <v>84</v>
      </c>
      <c r="AG88" s="32">
        <f t="shared" si="87"/>
        <v>84</v>
      </c>
      <c r="AH88" s="17">
        <v>84</v>
      </c>
      <c r="AK88" s="10">
        <f t="shared" si="112"/>
        <v>2</v>
      </c>
      <c r="AL88" s="10">
        <f t="shared" si="113"/>
        <v>3</v>
      </c>
      <c r="AM88" s="10">
        <f t="shared" si="114"/>
        <v>3</v>
      </c>
      <c r="AN88" s="10">
        <f t="shared" si="115"/>
        <v>3</v>
      </c>
      <c r="AO88" s="10">
        <f t="shared" si="116"/>
        <v>3</v>
      </c>
      <c r="AP88" s="10">
        <f t="shared" si="117"/>
        <v>2</v>
      </c>
      <c r="AQ88" s="10">
        <f t="shared" si="118"/>
        <v>2</v>
      </c>
      <c r="AR88" s="10">
        <f t="shared" si="119"/>
        <v>2</v>
      </c>
      <c r="AS88" s="10">
        <f t="shared" si="120"/>
        <v>1</v>
      </c>
      <c r="AT88" s="10">
        <f t="shared" si="121"/>
        <v>2</v>
      </c>
      <c r="AU88" s="10">
        <f t="shared" si="122"/>
        <v>2</v>
      </c>
      <c r="AV88" s="10">
        <f t="shared" si="123"/>
        <v>1</v>
      </c>
      <c r="AW88" s="10">
        <f t="shared" si="124"/>
        <v>1</v>
      </c>
      <c r="AX88" s="10">
        <f t="shared" si="125"/>
        <v>1</v>
      </c>
      <c r="AY88" s="10">
        <f t="shared" si="126"/>
        <v>1</v>
      </c>
      <c r="AZ88" s="10">
        <f t="shared" si="127"/>
        <v>1</v>
      </c>
      <c r="BA88" s="10">
        <f t="shared" si="128"/>
        <v>2</v>
      </c>
      <c r="BB88" s="10">
        <f t="shared" si="129"/>
        <v>3</v>
      </c>
      <c r="BC88" s="10"/>
      <c r="BE88" s="10">
        <f t="shared" si="88"/>
        <v>2</v>
      </c>
      <c r="BH88" s="10">
        <f t="shared" si="89"/>
        <v>146</v>
      </c>
      <c r="BI88" s="10">
        <f t="shared" si="90"/>
        <v>122</v>
      </c>
      <c r="BJ88" s="10">
        <f t="shared" si="91"/>
        <v>118</v>
      </c>
      <c r="BK88" s="10">
        <f t="shared" si="92"/>
        <v>116</v>
      </c>
      <c r="BL88" s="10">
        <f t="shared" si="93"/>
        <v>109</v>
      </c>
      <c r="BM88" s="10">
        <f t="shared" si="94"/>
        <v>104</v>
      </c>
      <c r="BN88" s="10">
        <f t="shared" si="95"/>
        <v>94</v>
      </c>
      <c r="BO88" s="10">
        <f t="shared" si="96"/>
        <v>59</v>
      </c>
      <c r="BP88" s="10">
        <f t="shared" si="97"/>
        <v>44</v>
      </c>
      <c r="BQ88" s="10" t="str">
        <f t="shared" si="98"/>
        <v/>
      </c>
      <c r="BR88" s="10" t="str">
        <f t="shared" si="99"/>
        <v/>
      </c>
      <c r="BS88" s="10" t="str">
        <f t="shared" si="100"/>
        <v/>
      </c>
      <c r="BT88" s="10" t="str">
        <f t="shared" si="101"/>
        <v/>
      </c>
      <c r="BU88" s="10" t="str">
        <f t="shared" si="102"/>
        <v/>
      </c>
      <c r="BV88" s="10" t="str">
        <f t="shared" si="103"/>
        <v/>
      </c>
      <c r="BW88" s="10" t="str">
        <f t="shared" si="104"/>
        <v/>
      </c>
      <c r="BX88" s="10" t="str">
        <f t="shared" si="105"/>
        <v>-</v>
      </c>
      <c r="BY88" s="10" t="str">
        <f t="shared" si="106"/>
        <v>-</v>
      </c>
      <c r="BZ88" s="10" t="str">
        <f t="shared" si="107"/>
        <v>-</v>
      </c>
      <c r="CA88" s="31">
        <f t="shared" si="108"/>
        <v>7</v>
      </c>
      <c r="CC88">
        <f t="shared" si="109"/>
        <v>912</v>
      </c>
      <c r="EN88" s="10">
        <v>84</v>
      </c>
      <c r="EP88" s="10">
        <f t="shared" si="110"/>
        <v>84</v>
      </c>
      <c r="EQ88" s="10" t="str">
        <f t="shared" si="111"/>
        <v>(84)</v>
      </c>
    </row>
    <row r="89" spans="1:147" ht="15.75">
      <c r="A89" s="7" t="str">
        <f t="shared" si="78"/>
        <v>85 (85)</v>
      </c>
      <c r="B89" s="33" t="s">
        <v>45</v>
      </c>
      <c r="C89" s="34" t="s">
        <v>44</v>
      </c>
      <c r="D89" s="20">
        <f t="shared" si="79"/>
        <v>894</v>
      </c>
      <c r="E89" s="18"/>
      <c r="F89" s="14">
        <f t="shared" si="80"/>
        <v>4</v>
      </c>
      <c r="G89" s="19">
        <f t="shared" si="81"/>
        <v>111.75</v>
      </c>
      <c r="H89" s="18"/>
      <c r="I89" s="61"/>
      <c r="J89" s="61"/>
      <c r="K89" s="61"/>
      <c r="L89" s="61">
        <v>215</v>
      </c>
      <c r="M89" s="61">
        <v>206</v>
      </c>
      <c r="N89" s="61"/>
      <c r="O89" s="61"/>
      <c r="P89" s="96"/>
      <c r="Q89" s="61"/>
      <c r="R89" s="94"/>
      <c r="S89" s="61"/>
      <c r="T89" s="61"/>
      <c r="U89" s="61"/>
      <c r="V89" s="61"/>
      <c r="W89" s="61"/>
      <c r="X89" s="61"/>
      <c r="Y89" s="61">
        <v>265</v>
      </c>
      <c r="Z89" s="61">
        <v>208</v>
      </c>
      <c r="AA89" s="104">
        <f t="shared" si="82"/>
        <v>18</v>
      </c>
      <c r="AB89" s="68" t="str">
        <f t="shared" si="83"/>
        <v>-</v>
      </c>
      <c r="AC89" s="68" t="str">
        <f t="shared" si="84"/>
        <v>-</v>
      </c>
      <c r="AD89" s="68" t="str">
        <f t="shared" si="85"/>
        <v>-</v>
      </c>
      <c r="AE89" s="32">
        <v>85</v>
      </c>
      <c r="AF89" s="32">
        <f t="shared" si="86"/>
        <v>85</v>
      </c>
      <c r="AG89" s="32">
        <f t="shared" si="87"/>
        <v>85</v>
      </c>
      <c r="AH89" s="17">
        <v>85</v>
      </c>
      <c r="AK89" s="10">
        <f t="shared" si="112"/>
        <v>1</v>
      </c>
      <c r="AL89" s="10">
        <f t="shared" si="113"/>
        <v>1</v>
      </c>
      <c r="AM89" s="10">
        <f t="shared" si="114"/>
        <v>1</v>
      </c>
      <c r="AN89" s="10">
        <f t="shared" si="115"/>
        <v>2</v>
      </c>
      <c r="AO89" s="10">
        <f t="shared" si="116"/>
        <v>3</v>
      </c>
      <c r="AP89" s="10">
        <f t="shared" si="117"/>
        <v>2</v>
      </c>
      <c r="AQ89" s="10">
        <f t="shared" si="118"/>
        <v>1</v>
      </c>
      <c r="AR89" s="10">
        <f t="shared" si="119"/>
        <v>1</v>
      </c>
      <c r="AS89" s="10">
        <f t="shared" si="120"/>
        <v>1</v>
      </c>
      <c r="AT89" s="10">
        <f t="shared" si="121"/>
        <v>1</v>
      </c>
      <c r="AU89" s="10">
        <f t="shared" si="122"/>
        <v>1</v>
      </c>
      <c r="AV89" s="10">
        <f t="shared" si="123"/>
        <v>1</v>
      </c>
      <c r="AW89" s="10">
        <f t="shared" si="124"/>
        <v>1</v>
      </c>
      <c r="AX89" s="10">
        <f t="shared" si="125"/>
        <v>1</v>
      </c>
      <c r="AY89" s="10">
        <f t="shared" si="126"/>
        <v>1</v>
      </c>
      <c r="AZ89" s="10">
        <f t="shared" si="127"/>
        <v>1</v>
      </c>
      <c r="BA89" s="10">
        <f t="shared" si="128"/>
        <v>2</v>
      </c>
      <c r="BB89" s="10">
        <f t="shared" si="129"/>
        <v>3</v>
      </c>
      <c r="BC89" s="10"/>
      <c r="BE89" s="10">
        <f t="shared" si="88"/>
        <v>2</v>
      </c>
      <c r="BH89" s="10">
        <f t="shared" si="89"/>
        <v>265</v>
      </c>
      <c r="BI89" s="10">
        <f t="shared" si="90"/>
        <v>215</v>
      </c>
      <c r="BJ89" s="10">
        <f t="shared" si="91"/>
        <v>208</v>
      </c>
      <c r="BK89" s="10">
        <f t="shared" si="92"/>
        <v>206</v>
      </c>
      <c r="BL89" s="10" t="str">
        <f t="shared" si="93"/>
        <v/>
      </c>
      <c r="BM89" s="10" t="str">
        <f t="shared" si="94"/>
        <v/>
      </c>
      <c r="BN89" s="10" t="str">
        <f t="shared" si="95"/>
        <v/>
      </c>
      <c r="BO89" s="10" t="str">
        <f t="shared" si="96"/>
        <v/>
      </c>
      <c r="BP89" s="10" t="str">
        <f t="shared" si="97"/>
        <v/>
      </c>
      <c r="BQ89" s="10" t="str">
        <f t="shared" si="98"/>
        <v/>
      </c>
      <c r="BR89" s="10" t="str">
        <f t="shared" si="99"/>
        <v/>
      </c>
      <c r="BS89" s="10" t="str">
        <f t="shared" si="100"/>
        <v/>
      </c>
      <c r="BT89" s="10" t="str">
        <f t="shared" si="101"/>
        <v/>
      </c>
      <c r="BU89" s="10" t="str">
        <f t="shared" si="102"/>
        <v/>
      </c>
      <c r="BV89" s="10" t="str">
        <f t="shared" si="103"/>
        <v/>
      </c>
      <c r="BW89" s="10" t="str">
        <f t="shared" si="104"/>
        <v/>
      </c>
      <c r="BX89" s="10" t="str">
        <f t="shared" si="105"/>
        <v>-</v>
      </c>
      <c r="BY89" s="10" t="str">
        <f t="shared" si="106"/>
        <v>-</v>
      </c>
      <c r="BZ89" s="10" t="str">
        <f t="shared" si="107"/>
        <v>-</v>
      </c>
      <c r="CA89" s="31">
        <f t="shared" si="108"/>
        <v>12</v>
      </c>
      <c r="CC89">
        <f t="shared" si="109"/>
        <v>894</v>
      </c>
      <c r="EN89" s="10">
        <v>85</v>
      </c>
      <c r="EP89" s="10">
        <f t="shared" si="110"/>
        <v>85</v>
      </c>
      <c r="EQ89" s="10" t="str">
        <f t="shared" si="111"/>
        <v>(85)</v>
      </c>
    </row>
    <row r="90" spans="1:147" ht="15.75">
      <c r="A90" s="7" t="str">
        <f t="shared" si="78"/>
        <v>86 (86)</v>
      </c>
      <c r="B90" s="8" t="s">
        <v>145</v>
      </c>
      <c r="C90" s="110" t="s">
        <v>169</v>
      </c>
      <c r="D90" s="20">
        <f t="shared" si="79"/>
        <v>867</v>
      </c>
      <c r="E90" s="18"/>
      <c r="F90" s="14">
        <f t="shared" si="80"/>
        <v>5</v>
      </c>
      <c r="G90" s="19">
        <f t="shared" si="81"/>
        <v>86.7</v>
      </c>
      <c r="H90" s="18"/>
      <c r="I90" s="61"/>
      <c r="J90" s="61">
        <v>193</v>
      </c>
      <c r="K90" s="61"/>
      <c r="L90" s="61">
        <v>222</v>
      </c>
      <c r="M90" s="61">
        <v>163</v>
      </c>
      <c r="N90" s="61"/>
      <c r="O90" s="61"/>
      <c r="P90" s="96"/>
      <c r="Q90" s="61">
        <v>104</v>
      </c>
      <c r="R90" s="94"/>
      <c r="S90" s="61"/>
      <c r="T90" s="61"/>
      <c r="U90" s="61"/>
      <c r="V90" s="61"/>
      <c r="W90" s="61"/>
      <c r="X90" s="61"/>
      <c r="Y90" s="61"/>
      <c r="Z90" s="61">
        <v>185</v>
      </c>
      <c r="AA90" s="104">
        <f t="shared" si="82"/>
        <v>18</v>
      </c>
      <c r="AB90" s="68" t="str">
        <f t="shared" si="83"/>
        <v>-</v>
      </c>
      <c r="AC90" s="68" t="str">
        <f t="shared" si="84"/>
        <v>-</v>
      </c>
      <c r="AD90" s="68" t="str">
        <f t="shared" si="85"/>
        <v>-</v>
      </c>
      <c r="AE90" s="32">
        <v>86</v>
      </c>
      <c r="AF90" s="32">
        <f t="shared" si="86"/>
        <v>86</v>
      </c>
      <c r="AG90" s="32">
        <f t="shared" si="87"/>
        <v>86</v>
      </c>
      <c r="AH90" s="17">
        <v>86</v>
      </c>
      <c r="AK90" s="10">
        <f t="shared" si="112"/>
        <v>1</v>
      </c>
      <c r="AL90" s="10">
        <f t="shared" si="113"/>
        <v>2</v>
      </c>
      <c r="AM90" s="10">
        <f t="shared" si="114"/>
        <v>2</v>
      </c>
      <c r="AN90" s="10">
        <f t="shared" si="115"/>
        <v>2</v>
      </c>
      <c r="AO90" s="10">
        <f t="shared" si="116"/>
        <v>3</v>
      </c>
      <c r="AP90" s="10">
        <f t="shared" si="117"/>
        <v>2</v>
      </c>
      <c r="AQ90" s="10">
        <f t="shared" si="118"/>
        <v>1</v>
      </c>
      <c r="AR90" s="10">
        <f t="shared" si="119"/>
        <v>1</v>
      </c>
      <c r="AS90" s="10">
        <f t="shared" si="120"/>
        <v>2</v>
      </c>
      <c r="AT90" s="10">
        <f t="shared" si="121"/>
        <v>2</v>
      </c>
      <c r="AU90" s="10">
        <f t="shared" si="122"/>
        <v>1</v>
      </c>
      <c r="AV90" s="10">
        <f t="shared" si="123"/>
        <v>1</v>
      </c>
      <c r="AW90" s="10">
        <f t="shared" si="124"/>
        <v>1</v>
      </c>
      <c r="AX90" s="10">
        <f t="shared" si="125"/>
        <v>1</v>
      </c>
      <c r="AY90" s="10">
        <f t="shared" si="126"/>
        <v>1</v>
      </c>
      <c r="AZ90" s="10">
        <f t="shared" si="127"/>
        <v>1</v>
      </c>
      <c r="BA90" s="10">
        <f t="shared" si="128"/>
        <v>1</v>
      </c>
      <c r="BB90" s="10">
        <f t="shared" si="129"/>
        <v>2</v>
      </c>
      <c r="BC90" s="10"/>
      <c r="BE90" s="10">
        <f t="shared" si="88"/>
        <v>2</v>
      </c>
      <c r="BH90" s="10">
        <f t="shared" si="89"/>
        <v>222</v>
      </c>
      <c r="BI90" s="10">
        <f t="shared" si="90"/>
        <v>193</v>
      </c>
      <c r="BJ90" s="10">
        <f t="shared" si="91"/>
        <v>185</v>
      </c>
      <c r="BK90" s="10">
        <f t="shared" si="92"/>
        <v>163</v>
      </c>
      <c r="BL90" s="10">
        <f t="shared" si="93"/>
        <v>104</v>
      </c>
      <c r="BM90" s="10" t="str">
        <f t="shared" si="94"/>
        <v/>
      </c>
      <c r="BN90" s="10" t="str">
        <f t="shared" si="95"/>
        <v/>
      </c>
      <c r="BO90" s="10" t="str">
        <f t="shared" si="96"/>
        <v/>
      </c>
      <c r="BP90" s="10" t="str">
        <f t="shared" si="97"/>
        <v/>
      </c>
      <c r="BQ90" s="10" t="str">
        <f t="shared" si="98"/>
        <v/>
      </c>
      <c r="BR90" s="10" t="str">
        <f t="shared" si="99"/>
        <v/>
      </c>
      <c r="BS90" s="10" t="str">
        <f t="shared" si="100"/>
        <v/>
      </c>
      <c r="BT90" s="10" t="str">
        <f t="shared" si="101"/>
        <v/>
      </c>
      <c r="BU90" s="10" t="str">
        <f t="shared" si="102"/>
        <v/>
      </c>
      <c r="BV90" s="10" t="str">
        <f t="shared" si="103"/>
        <v/>
      </c>
      <c r="BW90" s="10" t="str">
        <f t="shared" si="104"/>
        <v/>
      </c>
      <c r="BX90" s="10" t="str">
        <f t="shared" si="105"/>
        <v>-</v>
      </c>
      <c r="BY90" s="10" t="str">
        <f t="shared" si="106"/>
        <v>-</v>
      </c>
      <c r="BZ90" s="10" t="str">
        <f t="shared" si="107"/>
        <v>-</v>
      </c>
      <c r="CA90" s="31">
        <f t="shared" si="108"/>
        <v>11</v>
      </c>
      <c r="CC90">
        <f t="shared" si="109"/>
        <v>867</v>
      </c>
      <c r="EN90" s="10">
        <v>86</v>
      </c>
      <c r="EP90" s="10">
        <f t="shared" si="110"/>
        <v>86</v>
      </c>
      <c r="EQ90" s="10" t="str">
        <f t="shared" si="111"/>
        <v>(86)</v>
      </c>
    </row>
    <row r="91" spans="1:147" ht="15.75">
      <c r="A91" s="7" t="str">
        <f t="shared" si="78"/>
        <v>87 (87)</v>
      </c>
      <c r="B91" s="8" t="s">
        <v>206</v>
      </c>
      <c r="C91" s="9" t="s">
        <v>44</v>
      </c>
      <c r="D91" s="20">
        <f t="shared" si="79"/>
        <v>753</v>
      </c>
      <c r="E91" s="18"/>
      <c r="F91" s="14">
        <f t="shared" si="80"/>
        <v>3</v>
      </c>
      <c r="G91" s="19">
        <f t="shared" si="81"/>
        <v>125.5</v>
      </c>
      <c r="H91" s="18"/>
      <c r="I91" s="14"/>
      <c r="J91" s="14"/>
      <c r="K91" s="14"/>
      <c r="L91" s="14"/>
      <c r="M91" s="14">
        <v>290</v>
      </c>
      <c r="N91" s="14"/>
      <c r="O91" s="14"/>
      <c r="P91" s="50"/>
      <c r="Q91" s="29"/>
      <c r="R91" s="51"/>
      <c r="S91" s="14"/>
      <c r="T91" s="14">
        <v>178</v>
      </c>
      <c r="U91" s="14"/>
      <c r="V91" s="14"/>
      <c r="W91" s="14">
        <v>285</v>
      </c>
      <c r="X91" s="14"/>
      <c r="Y91" s="14"/>
      <c r="Z91" s="14"/>
      <c r="AA91" s="24">
        <f t="shared" si="82"/>
        <v>18</v>
      </c>
      <c r="AB91" s="68" t="str">
        <f t="shared" si="83"/>
        <v>-</v>
      </c>
      <c r="AC91" s="68" t="str">
        <f t="shared" si="84"/>
        <v>-</v>
      </c>
      <c r="AD91" s="68" t="str">
        <f t="shared" si="85"/>
        <v>-</v>
      </c>
      <c r="AE91" s="32">
        <v>87</v>
      </c>
      <c r="AF91" s="32">
        <f t="shared" si="86"/>
        <v>87</v>
      </c>
      <c r="AG91" s="32">
        <f t="shared" si="87"/>
        <v>87</v>
      </c>
      <c r="AH91" s="17">
        <v>87</v>
      </c>
      <c r="AK91" s="10">
        <f t="shared" si="112"/>
        <v>1</v>
      </c>
      <c r="AL91" s="10">
        <f t="shared" si="113"/>
        <v>1</v>
      </c>
      <c r="AM91" s="10">
        <f t="shared" si="114"/>
        <v>1</v>
      </c>
      <c r="AN91" s="10">
        <f t="shared" si="115"/>
        <v>1</v>
      </c>
      <c r="AO91" s="10">
        <f t="shared" si="116"/>
        <v>2</v>
      </c>
      <c r="AP91" s="10">
        <f t="shared" si="117"/>
        <v>2</v>
      </c>
      <c r="AQ91" s="10">
        <f t="shared" si="118"/>
        <v>1</v>
      </c>
      <c r="AR91" s="10">
        <f t="shared" si="119"/>
        <v>1</v>
      </c>
      <c r="AS91" s="10">
        <f t="shared" si="120"/>
        <v>1</v>
      </c>
      <c r="AT91" s="10">
        <f t="shared" si="121"/>
        <v>1</v>
      </c>
      <c r="AU91" s="10">
        <f t="shared" si="122"/>
        <v>1</v>
      </c>
      <c r="AV91" s="10">
        <f t="shared" si="123"/>
        <v>2</v>
      </c>
      <c r="AW91" s="10">
        <f t="shared" si="124"/>
        <v>2</v>
      </c>
      <c r="AX91" s="10">
        <f t="shared" si="125"/>
        <v>1</v>
      </c>
      <c r="AY91" s="10">
        <f t="shared" si="126"/>
        <v>2</v>
      </c>
      <c r="AZ91" s="10">
        <f t="shared" si="127"/>
        <v>2</v>
      </c>
      <c r="BA91" s="10">
        <f t="shared" si="128"/>
        <v>1</v>
      </c>
      <c r="BB91" s="10">
        <f t="shared" si="129"/>
        <v>1</v>
      </c>
      <c r="BC91" s="10"/>
      <c r="BE91" s="10">
        <f t="shared" si="88"/>
        <v>2</v>
      </c>
      <c r="BH91" s="10">
        <f t="shared" si="89"/>
        <v>290</v>
      </c>
      <c r="BI91" s="10">
        <f t="shared" si="90"/>
        <v>285</v>
      </c>
      <c r="BJ91" s="10">
        <f t="shared" si="91"/>
        <v>178</v>
      </c>
      <c r="BK91" s="10" t="str">
        <f t="shared" si="92"/>
        <v/>
      </c>
      <c r="BL91" s="10" t="str">
        <f t="shared" si="93"/>
        <v/>
      </c>
      <c r="BM91" s="10" t="str">
        <f t="shared" si="94"/>
        <v/>
      </c>
      <c r="BN91" s="10" t="str">
        <f t="shared" si="95"/>
        <v/>
      </c>
      <c r="BO91" s="10" t="str">
        <f t="shared" si="96"/>
        <v/>
      </c>
      <c r="BP91" s="10" t="str">
        <f t="shared" si="97"/>
        <v/>
      </c>
      <c r="BQ91" s="10" t="str">
        <f t="shared" si="98"/>
        <v/>
      </c>
      <c r="BR91" s="10" t="str">
        <f t="shared" si="99"/>
        <v/>
      </c>
      <c r="BS91" s="10" t="str">
        <f t="shared" si="100"/>
        <v/>
      </c>
      <c r="BT91" s="10" t="str">
        <f t="shared" si="101"/>
        <v/>
      </c>
      <c r="BU91" s="10" t="str">
        <f t="shared" si="102"/>
        <v/>
      </c>
      <c r="BV91" s="10" t="str">
        <f t="shared" si="103"/>
        <v/>
      </c>
      <c r="BW91" s="10" t="str">
        <f t="shared" si="104"/>
        <v/>
      </c>
      <c r="BX91" s="10" t="str">
        <f t="shared" si="105"/>
        <v>-</v>
      </c>
      <c r="BY91" s="10" t="str">
        <f t="shared" si="106"/>
        <v>-</v>
      </c>
      <c r="BZ91" s="10" t="str">
        <f t="shared" si="107"/>
        <v>-</v>
      </c>
      <c r="CA91" s="31">
        <f t="shared" si="108"/>
        <v>13</v>
      </c>
      <c r="CC91">
        <f t="shared" si="109"/>
        <v>753</v>
      </c>
      <c r="EN91" s="10">
        <v>87</v>
      </c>
      <c r="EP91" s="10">
        <f t="shared" si="110"/>
        <v>87</v>
      </c>
      <c r="EQ91" s="10" t="str">
        <f t="shared" si="111"/>
        <v>(87)</v>
      </c>
    </row>
    <row r="92" spans="1:147" ht="15.75">
      <c r="A92" s="7" t="str">
        <f t="shared" si="78"/>
        <v>88 (88)</v>
      </c>
      <c r="B92" s="8" t="s">
        <v>65</v>
      </c>
      <c r="C92" s="9" t="s">
        <v>78</v>
      </c>
      <c r="D92" s="20">
        <f t="shared" si="79"/>
        <v>727</v>
      </c>
      <c r="E92" s="18"/>
      <c r="F92" s="14">
        <f t="shared" si="80"/>
        <v>3</v>
      </c>
      <c r="G92" s="19">
        <f t="shared" si="81"/>
        <v>121.16666666666667</v>
      </c>
      <c r="H92" s="18"/>
      <c r="I92" s="61"/>
      <c r="J92" s="61"/>
      <c r="K92" s="61"/>
      <c r="L92" s="61"/>
      <c r="M92" s="61"/>
      <c r="N92" s="61"/>
      <c r="O92" s="61"/>
      <c r="P92" s="96"/>
      <c r="Q92" s="61">
        <v>238</v>
      </c>
      <c r="R92" s="94"/>
      <c r="S92" s="61"/>
      <c r="T92" s="61"/>
      <c r="U92" s="61">
        <v>230</v>
      </c>
      <c r="V92" s="61"/>
      <c r="W92" s="61"/>
      <c r="X92" s="61">
        <v>259</v>
      </c>
      <c r="Y92" s="61"/>
      <c r="Z92" s="61"/>
      <c r="AA92" s="104">
        <f t="shared" si="82"/>
        <v>18</v>
      </c>
      <c r="AB92" s="68" t="str">
        <f t="shared" si="83"/>
        <v>-</v>
      </c>
      <c r="AC92" s="68" t="str">
        <f t="shared" si="84"/>
        <v>-</v>
      </c>
      <c r="AD92" s="68" t="str">
        <f t="shared" si="85"/>
        <v>-</v>
      </c>
      <c r="AE92" s="32">
        <v>88</v>
      </c>
      <c r="AF92" s="32">
        <f t="shared" si="86"/>
        <v>88</v>
      </c>
      <c r="AG92" s="32">
        <f t="shared" si="87"/>
        <v>88</v>
      </c>
      <c r="AH92" s="17">
        <v>88</v>
      </c>
      <c r="AK92" s="10">
        <f t="shared" si="112"/>
        <v>1</v>
      </c>
      <c r="AL92" s="10">
        <f t="shared" si="113"/>
        <v>1</v>
      </c>
      <c r="AM92" s="10">
        <f t="shared" si="114"/>
        <v>1</v>
      </c>
      <c r="AN92" s="10">
        <f t="shared" si="115"/>
        <v>1</v>
      </c>
      <c r="AO92" s="10">
        <f t="shared" si="116"/>
        <v>1</v>
      </c>
      <c r="AP92" s="10">
        <f t="shared" si="117"/>
        <v>1</v>
      </c>
      <c r="AQ92" s="10">
        <f t="shared" si="118"/>
        <v>1</v>
      </c>
      <c r="AR92" s="10">
        <f t="shared" si="119"/>
        <v>1</v>
      </c>
      <c r="AS92" s="10">
        <f t="shared" si="120"/>
        <v>2</v>
      </c>
      <c r="AT92" s="10">
        <f t="shared" si="121"/>
        <v>2</v>
      </c>
      <c r="AU92" s="10">
        <f t="shared" si="122"/>
        <v>1</v>
      </c>
      <c r="AV92" s="10">
        <f t="shared" si="123"/>
        <v>1</v>
      </c>
      <c r="AW92" s="10">
        <f t="shared" si="124"/>
        <v>2</v>
      </c>
      <c r="AX92" s="10">
        <f t="shared" si="125"/>
        <v>2</v>
      </c>
      <c r="AY92" s="10">
        <f t="shared" si="126"/>
        <v>1</v>
      </c>
      <c r="AZ92" s="10">
        <f t="shared" si="127"/>
        <v>2</v>
      </c>
      <c r="BA92" s="10">
        <f t="shared" si="128"/>
        <v>2</v>
      </c>
      <c r="BB92" s="10">
        <f t="shared" si="129"/>
        <v>1</v>
      </c>
      <c r="BC92" s="10"/>
      <c r="BE92" s="10">
        <f t="shared" si="88"/>
        <v>2</v>
      </c>
      <c r="BH92" s="10">
        <f t="shared" si="89"/>
        <v>259</v>
      </c>
      <c r="BI92" s="10">
        <f t="shared" si="90"/>
        <v>238</v>
      </c>
      <c r="BJ92" s="10">
        <f t="shared" si="91"/>
        <v>230</v>
      </c>
      <c r="BK92" s="10" t="str">
        <f t="shared" si="92"/>
        <v/>
      </c>
      <c r="BL92" s="10" t="str">
        <f t="shared" si="93"/>
        <v/>
      </c>
      <c r="BM92" s="10" t="str">
        <f t="shared" si="94"/>
        <v/>
      </c>
      <c r="BN92" s="10" t="str">
        <f t="shared" si="95"/>
        <v/>
      </c>
      <c r="BO92" s="10" t="str">
        <f t="shared" si="96"/>
        <v/>
      </c>
      <c r="BP92" s="10" t="str">
        <f t="shared" si="97"/>
        <v/>
      </c>
      <c r="BQ92" s="10" t="str">
        <f t="shared" si="98"/>
        <v/>
      </c>
      <c r="BR92" s="10" t="str">
        <f t="shared" si="99"/>
        <v/>
      </c>
      <c r="BS92" s="10" t="str">
        <f t="shared" si="100"/>
        <v/>
      </c>
      <c r="BT92" s="10" t="str">
        <f t="shared" si="101"/>
        <v/>
      </c>
      <c r="BU92" s="10" t="str">
        <f t="shared" si="102"/>
        <v/>
      </c>
      <c r="BV92" s="10" t="str">
        <f t="shared" si="103"/>
        <v/>
      </c>
      <c r="BW92" s="10" t="str">
        <f t="shared" si="104"/>
        <v/>
      </c>
      <c r="BX92" s="10" t="str">
        <f t="shared" si="105"/>
        <v>-</v>
      </c>
      <c r="BY92" s="10" t="str">
        <f t="shared" si="106"/>
        <v>-</v>
      </c>
      <c r="BZ92" s="10" t="str">
        <f t="shared" si="107"/>
        <v>-</v>
      </c>
      <c r="CA92" s="31">
        <f t="shared" si="108"/>
        <v>13</v>
      </c>
      <c r="CC92">
        <f t="shared" si="109"/>
        <v>727</v>
      </c>
      <c r="EN92" s="10">
        <v>88</v>
      </c>
      <c r="EP92" s="10">
        <f t="shared" si="110"/>
        <v>88</v>
      </c>
      <c r="EQ92" s="10" t="str">
        <f t="shared" si="111"/>
        <v>(88)</v>
      </c>
    </row>
    <row r="93" spans="1:147" ht="15.75">
      <c r="A93" s="7" t="str">
        <f t="shared" si="78"/>
        <v>89 (89)</v>
      </c>
      <c r="B93" s="8" t="s">
        <v>186</v>
      </c>
      <c r="C93" s="9" t="s">
        <v>85</v>
      </c>
      <c r="D93" s="20">
        <f t="shared" si="79"/>
        <v>679</v>
      </c>
      <c r="E93" s="18"/>
      <c r="F93" s="14">
        <f t="shared" si="80"/>
        <v>5</v>
      </c>
      <c r="G93" s="19">
        <f t="shared" si="81"/>
        <v>67.900000000000006</v>
      </c>
      <c r="H93" s="18"/>
      <c r="I93" s="14">
        <v>229</v>
      </c>
      <c r="J93" s="14">
        <v>127</v>
      </c>
      <c r="K93" s="14"/>
      <c r="L93" s="14"/>
      <c r="M93" s="14">
        <v>89</v>
      </c>
      <c r="N93" s="14"/>
      <c r="O93" s="14"/>
      <c r="P93" s="50"/>
      <c r="Q93" s="29"/>
      <c r="R93" s="51">
        <v>130</v>
      </c>
      <c r="S93" s="14"/>
      <c r="T93" s="14">
        <v>104</v>
      </c>
      <c r="U93" s="14"/>
      <c r="V93" s="14"/>
      <c r="W93" s="14"/>
      <c r="X93" s="14"/>
      <c r="Y93" s="14"/>
      <c r="Z93" s="14"/>
      <c r="AA93" s="24">
        <f t="shared" si="82"/>
        <v>18</v>
      </c>
      <c r="AB93" s="68" t="str">
        <f t="shared" si="83"/>
        <v>-</v>
      </c>
      <c r="AC93" s="68" t="str">
        <f t="shared" si="84"/>
        <v>-</v>
      </c>
      <c r="AD93" s="68" t="str">
        <f t="shared" si="85"/>
        <v>-</v>
      </c>
      <c r="AE93" s="32">
        <v>89</v>
      </c>
      <c r="AF93" s="32">
        <f t="shared" si="86"/>
        <v>89</v>
      </c>
      <c r="AG93" s="32">
        <f t="shared" si="87"/>
        <v>89</v>
      </c>
      <c r="AH93" s="17">
        <v>89</v>
      </c>
      <c r="AK93" s="10">
        <f t="shared" si="112"/>
        <v>2</v>
      </c>
      <c r="AL93" s="10">
        <f t="shared" si="113"/>
        <v>3</v>
      </c>
      <c r="AM93" s="10">
        <f t="shared" si="114"/>
        <v>2</v>
      </c>
      <c r="AN93" s="10">
        <f t="shared" si="115"/>
        <v>1</v>
      </c>
      <c r="AO93" s="10">
        <f t="shared" si="116"/>
        <v>2</v>
      </c>
      <c r="AP93" s="10">
        <f t="shared" si="117"/>
        <v>2</v>
      </c>
      <c r="AQ93" s="10">
        <f t="shared" si="118"/>
        <v>1</v>
      </c>
      <c r="AR93" s="10">
        <f t="shared" si="119"/>
        <v>1</v>
      </c>
      <c r="AS93" s="10">
        <f t="shared" si="120"/>
        <v>1</v>
      </c>
      <c r="AT93" s="10">
        <f t="shared" si="121"/>
        <v>2</v>
      </c>
      <c r="AU93" s="10">
        <f t="shared" si="122"/>
        <v>2</v>
      </c>
      <c r="AV93" s="10">
        <f t="shared" si="123"/>
        <v>2</v>
      </c>
      <c r="AW93" s="10">
        <f t="shared" si="124"/>
        <v>2</v>
      </c>
      <c r="AX93" s="10">
        <f t="shared" si="125"/>
        <v>1</v>
      </c>
      <c r="AY93" s="10">
        <f t="shared" si="126"/>
        <v>1</v>
      </c>
      <c r="AZ93" s="10">
        <f t="shared" si="127"/>
        <v>1</v>
      </c>
      <c r="BA93" s="10">
        <f t="shared" si="128"/>
        <v>1</v>
      </c>
      <c r="BB93" s="10">
        <f t="shared" si="129"/>
        <v>1</v>
      </c>
      <c r="BC93" s="10"/>
      <c r="BE93" s="10">
        <f t="shared" si="88"/>
        <v>2</v>
      </c>
      <c r="BH93" s="10">
        <f t="shared" si="89"/>
        <v>229</v>
      </c>
      <c r="BI93" s="10">
        <f t="shared" si="90"/>
        <v>130</v>
      </c>
      <c r="BJ93" s="10">
        <f t="shared" si="91"/>
        <v>127</v>
      </c>
      <c r="BK93" s="10">
        <f t="shared" si="92"/>
        <v>104</v>
      </c>
      <c r="BL93" s="10">
        <f t="shared" si="93"/>
        <v>89</v>
      </c>
      <c r="BM93" s="10" t="str">
        <f t="shared" si="94"/>
        <v/>
      </c>
      <c r="BN93" s="10" t="str">
        <f t="shared" si="95"/>
        <v/>
      </c>
      <c r="BO93" s="10" t="str">
        <f t="shared" si="96"/>
        <v/>
      </c>
      <c r="BP93" s="10" t="str">
        <f t="shared" si="97"/>
        <v/>
      </c>
      <c r="BQ93" s="10" t="str">
        <f t="shared" si="98"/>
        <v/>
      </c>
      <c r="BR93" s="10" t="str">
        <f t="shared" si="99"/>
        <v/>
      </c>
      <c r="BS93" s="10" t="str">
        <f t="shared" si="100"/>
        <v/>
      </c>
      <c r="BT93" s="10" t="str">
        <f t="shared" si="101"/>
        <v/>
      </c>
      <c r="BU93" s="10" t="str">
        <f t="shared" si="102"/>
        <v/>
      </c>
      <c r="BV93" s="10" t="str">
        <f t="shared" si="103"/>
        <v/>
      </c>
      <c r="BW93" s="10" t="str">
        <f t="shared" si="104"/>
        <v/>
      </c>
      <c r="BX93" s="10" t="str">
        <f t="shared" si="105"/>
        <v>-</v>
      </c>
      <c r="BY93" s="10" t="str">
        <f t="shared" si="106"/>
        <v>-</v>
      </c>
      <c r="BZ93" s="10" t="str">
        <f t="shared" si="107"/>
        <v>-</v>
      </c>
      <c r="CA93" s="31">
        <f t="shared" si="108"/>
        <v>11</v>
      </c>
      <c r="CC93">
        <f t="shared" si="109"/>
        <v>679</v>
      </c>
      <c r="EN93" s="10">
        <v>90</v>
      </c>
      <c r="EP93" s="10">
        <f t="shared" si="110"/>
        <v>89</v>
      </c>
      <c r="EQ93" s="10" t="str">
        <f t="shared" si="111"/>
        <v>(89)</v>
      </c>
    </row>
    <row r="94" spans="1:147" ht="15.75">
      <c r="A94" s="7" t="str">
        <f t="shared" si="78"/>
        <v>90 (90)</v>
      </c>
      <c r="B94" s="8" t="s">
        <v>201</v>
      </c>
      <c r="C94" s="9" t="s">
        <v>128</v>
      </c>
      <c r="D94" s="20">
        <f t="shared" si="79"/>
        <v>678</v>
      </c>
      <c r="E94" s="18"/>
      <c r="F94" s="14">
        <f t="shared" si="80"/>
        <v>4</v>
      </c>
      <c r="G94" s="19">
        <f t="shared" si="81"/>
        <v>84.75</v>
      </c>
      <c r="H94" s="18"/>
      <c r="I94" s="61"/>
      <c r="J94" s="61"/>
      <c r="K94" s="61">
        <v>170</v>
      </c>
      <c r="L94" s="61">
        <v>194</v>
      </c>
      <c r="M94" s="61"/>
      <c r="N94" s="61"/>
      <c r="O94" s="61">
        <v>152</v>
      </c>
      <c r="P94" s="96"/>
      <c r="Q94" s="61"/>
      <c r="R94" s="94"/>
      <c r="S94" s="61"/>
      <c r="T94" s="61"/>
      <c r="U94" s="61"/>
      <c r="V94" s="61"/>
      <c r="W94" s="61"/>
      <c r="X94" s="61"/>
      <c r="Y94" s="61"/>
      <c r="Z94" s="61">
        <v>162</v>
      </c>
      <c r="AA94" s="104">
        <f t="shared" si="82"/>
        <v>18</v>
      </c>
      <c r="AB94" s="68" t="str">
        <f t="shared" si="83"/>
        <v>-</v>
      </c>
      <c r="AC94" s="68" t="str">
        <f t="shared" si="84"/>
        <v>-</v>
      </c>
      <c r="AD94" s="68" t="str">
        <f t="shared" si="85"/>
        <v>-</v>
      </c>
      <c r="AE94" s="32">
        <v>90</v>
      </c>
      <c r="AF94" s="32">
        <f t="shared" si="86"/>
        <v>90</v>
      </c>
      <c r="AG94" s="32">
        <f t="shared" si="87"/>
        <v>90</v>
      </c>
      <c r="AH94" s="17">
        <v>90</v>
      </c>
      <c r="AK94" s="10">
        <f t="shared" si="112"/>
        <v>1</v>
      </c>
      <c r="AL94" s="10">
        <f t="shared" si="113"/>
        <v>1</v>
      </c>
      <c r="AM94" s="10">
        <f t="shared" si="114"/>
        <v>2</v>
      </c>
      <c r="AN94" s="10">
        <f t="shared" si="115"/>
        <v>3</v>
      </c>
      <c r="AO94" s="10">
        <f t="shared" si="116"/>
        <v>2</v>
      </c>
      <c r="AP94" s="10">
        <f t="shared" si="117"/>
        <v>1</v>
      </c>
      <c r="AQ94" s="10">
        <f t="shared" si="118"/>
        <v>2</v>
      </c>
      <c r="AR94" s="10">
        <f t="shared" si="119"/>
        <v>2</v>
      </c>
      <c r="AS94" s="10">
        <f t="shared" si="120"/>
        <v>1</v>
      </c>
      <c r="AT94" s="10">
        <f t="shared" si="121"/>
        <v>1</v>
      </c>
      <c r="AU94" s="10">
        <f t="shared" si="122"/>
        <v>1</v>
      </c>
      <c r="AV94" s="10">
        <f t="shared" si="123"/>
        <v>1</v>
      </c>
      <c r="AW94" s="10">
        <f t="shared" si="124"/>
        <v>1</v>
      </c>
      <c r="AX94" s="10">
        <f t="shared" si="125"/>
        <v>1</v>
      </c>
      <c r="AY94" s="10">
        <f t="shared" si="126"/>
        <v>1</v>
      </c>
      <c r="AZ94" s="10">
        <f t="shared" si="127"/>
        <v>1</v>
      </c>
      <c r="BA94" s="10">
        <f t="shared" si="128"/>
        <v>1</v>
      </c>
      <c r="BB94" s="10">
        <f t="shared" si="129"/>
        <v>2</v>
      </c>
      <c r="BC94" s="10"/>
      <c r="BE94" s="10">
        <f t="shared" si="88"/>
        <v>2</v>
      </c>
      <c r="BH94" s="10">
        <f t="shared" si="89"/>
        <v>194</v>
      </c>
      <c r="BI94" s="10">
        <f t="shared" si="90"/>
        <v>170</v>
      </c>
      <c r="BJ94" s="10">
        <f t="shared" si="91"/>
        <v>162</v>
      </c>
      <c r="BK94" s="10">
        <f t="shared" si="92"/>
        <v>152</v>
      </c>
      <c r="BL94" s="10" t="str">
        <f t="shared" si="93"/>
        <v/>
      </c>
      <c r="BM94" s="10" t="str">
        <f t="shared" si="94"/>
        <v/>
      </c>
      <c r="BN94" s="10" t="str">
        <f t="shared" si="95"/>
        <v/>
      </c>
      <c r="BO94" s="10" t="str">
        <f t="shared" si="96"/>
        <v/>
      </c>
      <c r="BP94" s="10" t="str">
        <f t="shared" si="97"/>
        <v/>
      </c>
      <c r="BQ94" s="10" t="str">
        <f t="shared" si="98"/>
        <v/>
      </c>
      <c r="BR94" s="10" t="str">
        <f t="shared" si="99"/>
        <v/>
      </c>
      <c r="BS94" s="10" t="str">
        <f t="shared" si="100"/>
        <v/>
      </c>
      <c r="BT94" s="10" t="str">
        <f t="shared" si="101"/>
        <v/>
      </c>
      <c r="BU94" s="10" t="str">
        <f t="shared" si="102"/>
        <v/>
      </c>
      <c r="BV94" s="10" t="str">
        <f t="shared" si="103"/>
        <v/>
      </c>
      <c r="BW94" s="10" t="str">
        <f t="shared" si="104"/>
        <v/>
      </c>
      <c r="BX94" s="10" t="str">
        <f t="shared" si="105"/>
        <v>-</v>
      </c>
      <c r="BY94" s="10" t="str">
        <f t="shared" si="106"/>
        <v>-</v>
      </c>
      <c r="BZ94" s="10" t="str">
        <f t="shared" si="107"/>
        <v>-</v>
      </c>
      <c r="CA94" s="31">
        <f t="shared" si="108"/>
        <v>12</v>
      </c>
      <c r="CC94">
        <f t="shared" si="109"/>
        <v>678</v>
      </c>
      <c r="EN94" s="10">
        <v>91</v>
      </c>
      <c r="EP94" s="10">
        <f t="shared" si="110"/>
        <v>90</v>
      </c>
      <c r="EQ94" s="10" t="str">
        <f t="shared" si="111"/>
        <v>(90)</v>
      </c>
    </row>
    <row r="95" spans="1:147" ht="15.75">
      <c r="A95" s="7" t="str">
        <f t="shared" si="78"/>
        <v>91 (91)</v>
      </c>
      <c r="B95" s="8" t="s">
        <v>148</v>
      </c>
      <c r="C95" s="9" t="s">
        <v>49</v>
      </c>
      <c r="D95" s="20">
        <f t="shared" si="79"/>
        <v>676</v>
      </c>
      <c r="E95" s="18"/>
      <c r="F95" s="14">
        <f t="shared" si="80"/>
        <v>5</v>
      </c>
      <c r="G95" s="19">
        <f t="shared" si="81"/>
        <v>67.599999999999994</v>
      </c>
      <c r="H95" s="18"/>
      <c r="I95" s="14"/>
      <c r="J95" s="14">
        <v>124</v>
      </c>
      <c r="K95" s="14">
        <v>144</v>
      </c>
      <c r="L95" s="14">
        <v>130</v>
      </c>
      <c r="M95" s="14">
        <v>131</v>
      </c>
      <c r="N95" s="14"/>
      <c r="O95" s="14"/>
      <c r="P95" s="50"/>
      <c r="Q95" s="29"/>
      <c r="R95" s="51"/>
      <c r="S95" s="14"/>
      <c r="T95" s="64"/>
      <c r="U95" s="14"/>
      <c r="V95" s="14"/>
      <c r="W95" s="14"/>
      <c r="X95" s="14">
        <v>147</v>
      </c>
      <c r="Y95" s="14"/>
      <c r="Z95" s="14"/>
      <c r="AA95" s="24">
        <f t="shared" si="82"/>
        <v>18</v>
      </c>
      <c r="AB95" s="68" t="str">
        <f t="shared" si="83"/>
        <v>-</v>
      </c>
      <c r="AC95" s="68" t="str">
        <f t="shared" si="84"/>
        <v>-</v>
      </c>
      <c r="AD95" s="68" t="str">
        <f t="shared" si="85"/>
        <v>-</v>
      </c>
      <c r="AE95" s="32">
        <v>91</v>
      </c>
      <c r="AF95" s="32">
        <f t="shared" si="86"/>
        <v>91</v>
      </c>
      <c r="AG95" s="32">
        <f t="shared" si="87"/>
        <v>91</v>
      </c>
      <c r="AH95" s="17">
        <v>91</v>
      </c>
      <c r="AK95" s="10">
        <f t="shared" si="112"/>
        <v>1</v>
      </c>
      <c r="AL95" s="10">
        <f t="shared" si="113"/>
        <v>2</v>
      </c>
      <c r="AM95" s="10">
        <f t="shared" si="114"/>
        <v>3</v>
      </c>
      <c r="AN95" s="10">
        <f t="shared" si="115"/>
        <v>3</v>
      </c>
      <c r="AO95" s="10">
        <f t="shared" si="116"/>
        <v>3</v>
      </c>
      <c r="AP95" s="10">
        <f t="shared" si="117"/>
        <v>2</v>
      </c>
      <c r="AQ95" s="10">
        <f t="shared" si="118"/>
        <v>1</v>
      </c>
      <c r="AR95" s="10">
        <f t="shared" si="119"/>
        <v>1</v>
      </c>
      <c r="AS95" s="10">
        <f t="shared" si="120"/>
        <v>1</v>
      </c>
      <c r="AT95" s="10">
        <f t="shared" si="121"/>
        <v>1</v>
      </c>
      <c r="AU95" s="10">
        <f t="shared" si="122"/>
        <v>1</v>
      </c>
      <c r="AV95" s="10">
        <f t="shared" si="123"/>
        <v>1</v>
      </c>
      <c r="AW95" s="10">
        <f t="shared" si="124"/>
        <v>1</v>
      </c>
      <c r="AX95" s="10">
        <f t="shared" si="125"/>
        <v>1</v>
      </c>
      <c r="AY95" s="10">
        <f t="shared" si="126"/>
        <v>1</v>
      </c>
      <c r="AZ95" s="10">
        <f t="shared" si="127"/>
        <v>2</v>
      </c>
      <c r="BA95" s="10">
        <f t="shared" si="128"/>
        <v>2</v>
      </c>
      <c r="BB95" s="10">
        <f t="shared" si="129"/>
        <v>1</v>
      </c>
      <c r="BC95" s="10"/>
      <c r="BE95" s="10">
        <f t="shared" si="88"/>
        <v>2</v>
      </c>
      <c r="BH95" s="10">
        <f t="shared" si="89"/>
        <v>147</v>
      </c>
      <c r="BI95" s="10">
        <f t="shared" si="90"/>
        <v>144</v>
      </c>
      <c r="BJ95" s="10">
        <f t="shared" si="91"/>
        <v>131</v>
      </c>
      <c r="BK95" s="10">
        <f t="shared" si="92"/>
        <v>130</v>
      </c>
      <c r="BL95" s="10">
        <f t="shared" si="93"/>
        <v>124</v>
      </c>
      <c r="BM95" s="10" t="str">
        <f t="shared" si="94"/>
        <v/>
      </c>
      <c r="BN95" s="10" t="str">
        <f t="shared" si="95"/>
        <v/>
      </c>
      <c r="BO95" s="10" t="str">
        <f t="shared" si="96"/>
        <v/>
      </c>
      <c r="BP95" s="10" t="str">
        <f t="shared" si="97"/>
        <v/>
      </c>
      <c r="BQ95" s="10" t="str">
        <f t="shared" si="98"/>
        <v/>
      </c>
      <c r="BR95" s="10" t="str">
        <f t="shared" si="99"/>
        <v/>
      </c>
      <c r="BS95" s="10" t="str">
        <f t="shared" si="100"/>
        <v/>
      </c>
      <c r="BT95" s="10" t="str">
        <f t="shared" si="101"/>
        <v/>
      </c>
      <c r="BU95" s="10" t="str">
        <f t="shared" si="102"/>
        <v/>
      </c>
      <c r="BV95" s="10" t="str">
        <f t="shared" si="103"/>
        <v/>
      </c>
      <c r="BW95" s="10" t="str">
        <f t="shared" si="104"/>
        <v/>
      </c>
      <c r="BX95" s="10" t="str">
        <f t="shared" si="105"/>
        <v>-</v>
      </c>
      <c r="BY95" s="10" t="str">
        <f t="shared" si="106"/>
        <v>-</v>
      </c>
      <c r="BZ95" s="10" t="str">
        <f t="shared" si="107"/>
        <v>-</v>
      </c>
      <c r="CA95" s="31">
        <f t="shared" si="108"/>
        <v>11</v>
      </c>
      <c r="CC95">
        <f t="shared" si="109"/>
        <v>676</v>
      </c>
      <c r="EN95" s="10">
        <v>92</v>
      </c>
      <c r="EP95" s="10">
        <f t="shared" si="110"/>
        <v>91</v>
      </c>
      <c r="EQ95" s="10" t="str">
        <f t="shared" si="111"/>
        <v>(91)</v>
      </c>
    </row>
    <row r="96" spans="1:147" ht="15.75">
      <c r="A96" s="7" t="str">
        <f t="shared" si="78"/>
        <v>92 (92)</v>
      </c>
      <c r="B96" s="8" t="s">
        <v>215</v>
      </c>
      <c r="C96" s="110" t="s">
        <v>79</v>
      </c>
      <c r="D96" s="20">
        <f t="shared" si="79"/>
        <v>669</v>
      </c>
      <c r="E96" s="18"/>
      <c r="F96" s="14">
        <f t="shared" si="80"/>
        <v>3</v>
      </c>
      <c r="G96" s="19">
        <f t="shared" si="81"/>
        <v>111.5</v>
      </c>
      <c r="H96" s="18"/>
      <c r="I96" s="14"/>
      <c r="J96" s="60"/>
      <c r="K96" s="14"/>
      <c r="L96" s="14">
        <v>213</v>
      </c>
      <c r="M96" s="60">
        <v>274</v>
      </c>
      <c r="N96" s="14"/>
      <c r="O96" s="14"/>
      <c r="P96" s="50"/>
      <c r="Q96" s="29">
        <v>182</v>
      </c>
      <c r="R96" s="51"/>
      <c r="S96" s="60"/>
      <c r="T96" s="64"/>
      <c r="U96" s="60"/>
      <c r="V96" s="60"/>
      <c r="W96" s="14"/>
      <c r="X96" s="14"/>
      <c r="Y96" s="14"/>
      <c r="Z96" s="14"/>
      <c r="AA96" s="24">
        <f t="shared" si="82"/>
        <v>18</v>
      </c>
      <c r="AB96" s="68" t="str">
        <f t="shared" si="83"/>
        <v>-</v>
      </c>
      <c r="AC96" s="68" t="str">
        <f t="shared" si="84"/>
        <v>-</v>
      </c>
      <c r="AD96" s="68" t="str">
        <f t="shared" si="85"/>
        <v>-</v>
      </c>
      <c r="AE96" s="32">
        <v>92</v>
      </c>
      <c r="AF96" s="32">
        <f t="shared" si="86"/>
        <v>92</v>
      </c>
      <c r="AG96" s="32">
        <f t="shared" si="87"/>
        <v>92</v>
      </c>
      <c r="AH96" s="17">
        <v>92</v>
      </c>
      <c r="AK96" s="10">
        <f t="shared" si="112"/>
        <v>1</v>
      </c>
      <c r="AL96" s="10">
        <f t="shared" si="113"/>
        <v>1</v>
      </c>
      <c r="AM96" s="10">
        <f t="shared" si="114"/>
        <v>1</v>
      </c>
      <c r="AN96" s="10">
        <f t="shared" si="115"/>
        <v>2</v>
      </c>
      <c r="AO96" s="10">
        <f t="shared" si="116"/>
        <v>3</v>
      </c>
      <c r="AP96" s="10">
        <f t="shared" si="117"/>
        <v>2</v>
      </c>
      <c r="AQ96" s="10">
        <f t="shared" si="118"/>
        <v>1</v>
      </c>
      <c r="AR96" s="10">
        <f t="shared" si="119"/>
        <v>1</v>
      </c>
      <c r="AS96" s="10">
        <f t="shared" si="120"/>
        <v>2</v>
      </c>
      <c r="AT96" s="10">
        <f t="shared" si="121"/>
        <v>2</v>
      </c>
      <c r="AU96" s="10">
        <f t="shared" si="122"/>
        <v>1</v>
      </c>
      <c r="AV96" s="10">
        <f t="shared" si="123"/>
        <v>1</v>
      </c>
      <c r="AW96" s="10">
        <f t="shared" si="124"/>
        <v>1</v>
      </c>
      <c r="AX96" s="10">
        <f t="shared" si="125"/>
        <v>1</v>
      </c>
      <c r="AY96" s="10">
        <f t="shared" si="126"/>
        <v>1</v>
      </c>
      <c r="AZ96" s="10">
        <f t="shared" si="127"/>
        <v>1</v>
      </c>
      <c r="BA96" s="10">
        <f t="shared" si="128"/>
        <v>1</v>
      </c>
      <c r="BB96" s="10">
        <f t="shared" si="129"/>
        <v>1</v>
      </c>
      <c r="BC96" s="10"/>
      <c r="BE96" s="10">
        <f t="shared" si="88"/>
        <v>2</v>
      </c>
      <c r="BH96" s="10">
        <f t="shared" si="89"/>
        <v>274</v>
      </c>
      <c r="BI96" s="10">
        <f t="shared" si="90"/>
        <v>213</v>
      </c>
      <c r="BJ96" s="10">
        <f t="shared" si="91"/>
        <v>182</v>
      </c>
      <c r="BK96" s="10" t="str">
        <f t="shared" si="92"/>
        <v/>
      </c>
      <c r="BL96" s="10" t="str">
        <f t="shared" si="93"/>
        <v/>
      </c>
      <c r="BM96" s="10" t="str">
        <f t="shared" si="94"/>
        <v/>
      </c>
      <c r="BN96" s="10" t="str">
        <f t="shared" si="95"/>
        <v/>
      </c>
      <c r="BO96" s="10" t="str">
        <f t="shared" si="96"/>
        <v/>
      </c>
      <c r="BP96" s="10" t="str">
        <f t="shared" si="97"/>
        <v/>
      </c>
      <c r="BQ96" s="10" t="str">
        <f t="shared" si="98"/>
        <v/>
      </c>
      <c r="BR96" s="10" t="str">
        <f t="shared" si="99"/>
        <v/>
      </c>
      <c r="BS96" s="10" t="str">
        <f t="shared" si="100"/>
        <v/>
      </c>
      <c r="BT96" s="10" t="str">
        <f t="shared" si="101"/>
        <v/>
      </c>
      <c r="BU96" s="10" t="str">
        <f t="shared" si="102"/>
        <v/>
      </c>
      <c r="BV96" s="10" t="str">
        <f t="shared" si="103"/>
        <v/>
      </c>
      <c r="BW96" s="10" t="str">
        <f t="shared" si="104"/>
        <v/>
      </c>
      <c r="BX96" s="10" t="str">
        <f t="shared" si="105"/>
        <v>-</v>
      </c>
      <c r="BY96" s="10" t="str">
        <f t="shared" si="106"/>
        <v>-</v>
      </c>
      <c r="BZ96" s="10" t="str">
        <f t="shared" si="107"/>
        <v>-</v>
      </c>
      <c r="CA96" s="31">
        <f t="shared" si="108"/>
        <v>13</v>
      </c>
      <c r="CC96">
        <f t="shared" si="109"/>
        <v>669</v>
      </c>
      <c r="EN96" s="10">
        <v>93</v>
      </c>
      <c r="EP96" s="10">
        <f t="shared" si="110"/>
        <v>92</v>
      </c>
      <c r="EQ96" s="10" t="str">
        <f t="shared" si="111"/>
        <v>(92)</v>
      </c>
    </row>
    <row r="97" spans="1:147" ht="15.75">
      <c r="A97" s="7" t="str">
        <f t="shared" si="78"/>
        <v>93 (93)</v>
      </c>
      <c r="B97" s="33" t="s">
        <v>133</v>
      </c>
      <c r="C97" s="62" t="s">
        <v>85</v>
      </c>
      <c r="D97" s="20">
        <f t="shared" si="79"/>
        <v>663</v>
      </c>
      <c r="E97" s="18"/>
      <c r="F97" s="14">
        <f t="shared" si="80"/>
        <v>3</v>
      </c>
      <c r="G97" s="19">
        <f t="shared" si="81"/>
        <v>110.5</v>
      </c>
      <c r="H97" s="18"/>
      <c r="I97" s="61">
        <v>201</v>
      </c>
      <c r="J97" s="99"/>
      <c r="K97" s="61"/>
      <c r="L97" s="61">
        <v>210</v>
      </c>
      <c r="M97" s="61">
        <v>252</v>
      </c>
      <c r="N97" s="61"/>
      <c r="O97" s="61"/>
      <c r="P97" s="96"/>
      <c r="Q97" s="61"/>
      <c r="R97" s="94"/>
      <c r="S97" s="61"/>
      <c r="T97" s="61"/>
      <c r="U97" s="61"/>
      <c r="V97" s="61"/>
      <c r="W97" s="61"/>
      <c r="X97" s="61"/>
      <c r="Y97" s="61"/>
      <c r="Z97" s="61"/>
      <c r="AA97" s="104">
        <f t="shared" si="82"/>
        <v>18</v>
      </c>
      <c r="AB97" s="68" t="str">
        <f t="shared" si="83"/>
        <v>-</v>
      </c>
      <c r="AC97" s="68" t="str">
        <f t="shared" si="84"/>
        <v>-</v>
      </c>
      <c r="AD97" s="68" t="str">
        <f t="shared" si="85"/>
        <v>-</v>
      </c>
      <c r="AE97" s="32">
        <v>93</v>
      </c>
      <c r="AF97" s="32">
        <f t="shared" si="86"/>
        <v>93</v>
      </c>
      <c r="AG97" s="32">
        <f t="shared" si="87"/>
        <v>93</v>
      </c>
      <c r="AH97" s="17">
        <v>93</v>
      </c>
      <c r="AK97" s="10">
        <f t="shared" si="112"/>
        <v>2</v>
      </c>
      <c r="AL97" s="10">
        <f t="shared" si="113"/>
        <v>2</v>
      </c>
      <c r="AM97" s="10">
        <f t="shared" si="114"/>
        <v>1</v>
      </c>
      <c r="AN97" s="10">
        <f t="shared" si="115"/>
        <v>2</v>
      </c>
      <c r="AO97" s="10">
        <f t="shared" si="116"/>
        <v>3</v>
      </c>
      <c r="AP97" s="10">
        <f t="shared" si="117"/>
        <v>2</v>
      </c>
      <c r="AQ97" s="10">
        <f t="shared" si="118"/>
        <v>1</v>
      </c>
      <c r="AR97" s="10">
        <f t="shared" si="119"/>
        <v>1</v>
      </c>
      <c r="AS97" s="10">
        <f t="shared" si="120"/>
        <v>1</v>
      </c>
      <c r="AT97" s="10">
        <f t="shared" si="121"/>
        <v>1</v>
      </c>
      <c r="AU97" s="10">
        <f t="shared" si="122"/>
        <v>1</v>
      </c>
      <c r="AV97" s="10">
        <f t="shared" si="123"/>
        <v>1</v>
      </c>
      <c r="AW97" s="10">
        <f t="shared" si="124"/>
        <v>1</v>
      </c>
      <c r="AX97" s="10">
        <f t="shared" si="125"/>
        <v>1</v>
      </c>
      <c r="AY97" s="10">
        <f t="shared" si="126"/>
        <v>1</v>
      </c>
      <c r="AZ97" s="10">
        <f t="shared" si="127"/>
        <v>1</v>
      </c>
      <c r="BA97" s="10">
        <f t="shared" si="128"/>
        <v>1</v>
      </c>
      <c r="BB97" s="10">
        <f t="shared" si="129"/>
        <v>1</v>
      </c>
      <c r="BC97" s="10"/>
      <c r="BE97" s="10">
        <f t="shared" si="88"/>
        <v>2</v>
      </c>
      <c r="BH97" s="10">
        <f t="shared" si="89"/>
        <v>252</v>
      </c>
      <c r="BI97" s="10">
        <f t="shared" si="90"/>
        <v>210</v>
      </c>
      <c r="BJ97" s="10">
        <f t="shared" si="91"/>
        <v>201</v>
      </c>
      <c r="BK97" s="10" t="str">
        <f t="shared" si="92"/>
        <v/>
      </c>
      <c r="BL97" s="10" t="str">
        <f t="shared" si="93"/>
        <v/>
      </c>
      <c r="BM97" s="10" t="str">
        <f t="shared" si="94"/>
        <v/>
      </c>
      <c r="BN97" s="10" t="str">
        <f t="shared" si="95"/>
        <v/>
      </c>
      <c r="BO97" s="10" t="str">
        <f t="shared" si="96"/>
        <v/>
      </c>
      <c r="BP97" s="10" t="str">
        <f t="shared" si="97"/>
        <v/>
      </c>
      <c r="BQ97" s="10" t="str">
        <f t="shared" si="98"/>
        <v/>
      </c>
      <c r="BR97" s="10" t="str">
        <f t="shared" si="99"/>
        <v/>
      </c>
      <c r="BS97" s="10" t="str">
        <f t="shared" si="100"/>
        <v/>
      </c>
      <c r="BT97" s="10" t="str">
        <f t="shared" si="101"/>
        <v/>
      </c>
      <c r="BU97" s="10" t="str">
        <f t="shared" si="102"/>
        <v/>
      </c>
      <c r="BV97" s="10" t="str">
        <f t="shared" si="103"/>
        <v/>
      </c>
      <c r="BW97" s="10" t="str">
        <f t="shared" si="104"/>
        <v/>
      </c>
      <c r="BX97" s="10" t="str">
        <f t="shared" si="105"/>
        <v>-</v>
      </c>
      <c r="BY97" s="10" t="str">
        <f t="shared" si="106"/>
        <v>-</v>
      </c>
      <c r="BZ97" s="10" t="str">
        <f t="shared" si="107"/>
        <v>-</v>
      </c>
      <c r="CA97" s="31">
        <f t="shared" si="108"/>
        <v>13</v>
      </c>
      <c r="CC97">
        <f t="shared" si="109"/>
        <v>663</v>
      </c>
      <c r="EN97" s="10">
        <v>89</v>
      </c>
      <c r="EP97" s="10">
        <f t="shared" si="110"/>
        <v>93</v>
      </c>
      <c r="EQ97" s="10" t="str">
        <f t="shared" si="111"/>
        <v>(93)</v>
      </c>
    </row>
    <row r="98" spans="1:147" ht="15.75">
      <c r="A98" s="7" t="str">
        <f t="shared" si="78"/>
        <v>94 (94)</v>
      </c>
      <c r="B98" s="92" t="s">
        <v>222</v>
      </c>
      <c r="C98" s="62" t="s">
        <v>44</v>
      </c>
      <c r="D98" s="20">
        <f t="shared" si="79"/>
        <v>662</v>
      </c>
      <c r="E98" s="18"/>
      <c r="F98" s="14">
        <f t="shared" si="80"/>
        <v>3</v>
      </c>
      <c r="G98" s="19">
        <f t="shared" si="81"/>
        <v>110.33333333333333</v>
      </c>
      <c r="H98" s="18"/>
      <c r="I98" s="61"/>
      <c r="J98" s="61"/>
      <c r="K98" s="61"/>
      <c r="L98" s="61">
        <v>232</v>
      </c>
      <c r="M98" s="61">
        <v>237</v>
      </c>
      <c r="N98" s="61"/>
      <c r="O98" s="61"/>
      <c r="P98" s="96"/>
      <c r="Q98" s="61"/>
      <c r="R98" s="94"/>
      <c r="S98" s="61"/>
      <c r="T98" s="61"/>
      <c r="U98" s="61"/>
      <c r="V98" s="61"/>
      <c r="W98" s="61"/>
      <c r="X98" s="61"/>
      <c r="Y98" s="61"/>
      <c r="Z98" s="61">
        <v>193</v>
      </c>
      <c r="AA98" s="104">
        <f t="shared" si="82"/>
        <v>18</v>
      </c>
      <c r="AB98" s="68" t="str">
        <f t="shared" si="83"/>
        <v>-</v>
      </c>
      <c r="AC98" s="68" t="str">
        <f t="shared" si="84"/>
        <v>-</v>
      </c>
      <c r="AD98" s="68" t="str">
        <f t="shared" si="85"/>
        <v>-</v>
      </c>
      <c r="AE98" s="32">
        <v>94</v>
      </c>
      <c r="AF98" s="32">
        <f t="shared" si="86"/>
        <v>94</v>
      </c>
      <c r="AG98" s="32">
        <f t="shared" si="87"/>
        <v>94</v>
      </c>
      <c r="AH98" s="17">
        <v>94</v>
      </c>
      <c r="AK98" s="10">
        <f t="shared" si="112"/>
        <v>1</v>
      </c>
      <c r="AL98" s="10">
        <f t="shared" si="113"/>
        <v>1</v>
      </c>
      <c r="AM98" s="10">
        <f t="shared" si="114"/>
        <v>1</v>
      </c>
      <c r="AN98" s="10">
        <f t="shared" si="115"/>
        <v>2</v>
      </c>
      <c r="AO98" s="10">
        <f t="shared" si="116"/>
        <v>3</v>
      </c>
      <c r="AP98" s="10">
        <f t="shared" si="117"/>
        <v>2</v>
      </c>
      <c r="AQ98" s="10">
        <f t="shared" si="118"/>
        <v>1</v>
      </c>
      <c r="AR98" s="10">
        <f t="shared" si="119"/>
        <v>1</v>
      </c>
      <c r="AS98" s="10">
        <f t="shared" si="120"/>
        <v>1</v>
      </c>
      <c r="AT98" s="10">
        <f t="shared" si="121"/>
        <v>1</v>
      </c>
      <c r="AU98" s="10">
        <f t="shared" si="122"/>
        <v>1</v>
      </c>
      <c r="AV98" s="10">
        <f t="shared" si="123"/>
        <v>1</v>
      </c>
      <c r="AW98" s="10">
        <f t="shared" si="124"/>
        <v>1</v>
      </c>
      <c r="AX98" s="10">
        <f t="shared" si="125"/>
        <v>1</v>
      </c>
      <c r="AY98" s="10">
        <f t="shared" si="126"/>
        <v>1</v>
      </c>
      <c r="AZ98" s="10">
        <f t="shared" si="127"/>
        <v>1</v>
      </c>
      <c r="BA98" s="10">
        <f t="shared" si="128"/>
        <v>1</v>
      </c>
      <c r="BB98" s="10">
        <f t="shared" si="129"/>
        <v>2</v>
      </c>
      <c r="BC98" s="10"/>
      <c r="BE98" s="10">
        <f t="shared" si="88"/>
        <v>2</v>
      </c>
      <c r="BH98" s="10">
        <f t="shared" si="89"/>
        <v>237</v>
      </c>
      <c r="BI98" s="10">
        <f t="shared" si="90"/>
        <v>232</v>
      </c>
      <c r="BJ98" s="10">
        <f t="shared" si="91"/>
        <v>193</v>
      </c>
      <c r="BK98" s="10" t="str">
        <f t="shared" si="92"/>
        <v/>
      </c>
      <c r="BL98" s="10" t="str">
        <f t="shared" si="93"/>
        <v/>
      </c>
      <c r="BM98" s="10" t="str">
        <f t="shared" si="94"/>
        <v/>
      </c>
      <c r="BN98" s="10" t="str">
        <f t="shared" si="95"/>
        <v/>
      </c>
      <c r="BO98" s="10" t="str">
        <f t="shared" si="96"/>
        <v/>
      </c>
      <c r="BP98" s="10" t="str">
        <f t="shared" si="97"/>
        <v/>
      </c>
      <c r="BQ98" s="10" t="str">
        <f t="shared" si="98"/>
        <v/>
      </c>
      <c r="BR98" s="10" t="str">
        <f t="shared" si="99"/>
        <v/>
      </c>
      <c r="BS98" s="10" t="str">
        <f t="shared" si="100"/>
        <v/>
      </c>
      <c r="BT98" s="10" t="str">
        <f t="shared" si="101"/>
        <v/>
      </c>
      <c r="BU98" s="10" t="str">
        <f t="shared" si="102"/>
        <v/>
      </c>
      <c r="BV98" s="10" t="str">
        <f t="shared" si="103"/>
        <v/>
      </c>
      <c r="BW98" s="10" t="str">
        <f t="shared" si="104"/>
        <v/>
      </c>
      <c r="BX98" s="10" t="str">
        <f t="shared" si="105"/>
        <v>-</v>
      </c>
      <c r="BY98" s="10" t="str">
        <f t="shared" si="106"/>
        <v>-</v>
      </c>
      <c r="BZ98" s="10" t="str">
        <f t="shared" si="107"/>
        <v>-</v>
      </c>
      <c r="CA98" s="31">
        <f t="shared" si="108"/>
        <v>13</v>
      </c>
      <c r="CC98">
        <f t="shared" si="109"/>
        <v>662</v>
      </c>
      <c r="EN98" s="10">
        <v>94</v>
      </c>
      <c r="EP98" s="10">
        <f t="shared" si="110"/>
        <v>94</v>
      </c>
      <c r="EQ98" s="10" t="str">
        <f t="shared" si="111"/>
        <v>(94)</v>
      </c>
    </row>
    <row r="99" spans="1:147" ht="15.75">
      <c r="A99" s="7" t="str">
        <f t="shared" si="78"/>
        <v>95 (95)</v>
      </c>
      <c r="B99" s="8" t="s">
        <v>100</v>
      </c>
      <c r="C99" s="62" t="s">
        <v>38</v>
      </c>
      <c r="D99" s="20">
        <f t="shared" si="79"/>
        <v>606</v>
      </c>
      <c r="E99" s="18"/>
      <c r="F99" s="14">
        <f t="shared" si="80"/>
        <v>4</v>
      </c>
      <c r="G99" s="19">
        <f t="shared" si="81"/>
        <v>75.75</v>
      </c>
      <c r="H99" s="18"/>
      <c r="I99" s="61"/>
      <c r="J99" s="61"/>
      <c r="K99" s="61"/>
      <c r="L99" s="61">
        <v>151</v>
      </c>
      <c r="M99" s="61">
        <v>123</v>
      </c>
      <c r="N99" s="61"/>
      <c r="O99" s="61"/>
      <c r="P99" s="96"/>
      <c r="Q99" s="61">
        <v>158</v>
      </c>
      <c r="R99" s="94"/>
      <c r="S99" s="61"/>
      <c r="T99" s="61"/>
      <c r="U99" s="61">
        <v>174</v>
      </c>
      <c r="V99" s="61"/>
      <c r="W99" s="61"/>
      <c r="X99" s="61"/>
      <c r="Y99" s="61"/>
      <c r="Z99" s="61"/>
      <c r="AA99" s="104">
        <f t="shared" si="82"/>
        <v>18</v>
      </c>
      <c r="AB99" s="68" t="str">
        <f t="shared" si="83"/>
        <v>-</v>
      </c>
      <c r="AC99" s="68" t="str">
        <f t="shared" si="84"/>
        <v>-</v>
      </c>
      <c r="AD99" s="68" t="str">
        <f t="shared" si="85"/>
        <v>-</v>
      </c>
      <c r="AE99" s="32">
        <v>95</v>
      </c>
      <c r="AF99" s="32">
        <f t="shared" si="86"/>
        <v>95</v>
      </c>
      <c r="AG99" s="32">
        <f t="shared" si="87"/>
        <v>95</v>
      </c>
      <c r="AH99" s="17">
        <v>95</v>
      </c>
      <c r="AK99" s="10">
        <f t="shared" si="112"/>
        <v>1</v>
      </c>
      <c r="AL99" s="10">
        <f t="shared" si="113"/>
        <v>1</v>
      </c>
      <c r="AM99" s="10">
        <f t="shared" si="114"/>
        <v>1</v>
      </c>
      <c r="AN99" s="10">
        <f t="shared" si="115"/>
        <v>2</v>
      </c>
      <c r="AO99" s="10">
        <f t="shared" si="116"/>
        <v>3</v>
      </c>
      <c r="AP99" s="10">
        <f t="shared" si="117"/>
        <v>2</v>
      </c>
      <c r="AQ99" s="10">
        <f t="shared" si="118"/>
        <v>1</v>
      </c>
      <c r="AR99" s="10">
        <f t="shared" si="119"/>
        <v>1</v>
      </c>
      <c r="AS99" s="10">
        <f t="shared" si="120"/>
        <v>2</v>
      </c>
      <c r="AT99" s="10">
        <f t="shared" si="121"/>
        <v>2</v>
      </c>
      <c r="AU99" s="10">
        <f t="shared" si="122"/>
        <v>1</v>
      </c>
      <c r="AV99" s="10">
        <f t="shared" si="123"/>
        <v>1</v>
      </c>
      <c r="AW99" s="10">
        <f t="shared" si="124"/>
        <v>2</v>
      </c>
      <c r="AX99" s="10">
        <f t="shared" si="125"/>
        <v>2</v>
      </c>
      <c r="AY99" s="10">
        <f t="shared" si="126"/>
        <v>1</v>
      </c>
      <c r="AZ99" s="10">
        <f t="shared" si="127"/>
        <v>1</v>
      </c>
      <c r="BA99" s="10">
        <f t="shared" si="128"/>
        <v>1</v>
      </c>
      <c r="BB99" s="10">
        <f t="shared" si="129"/>
        <v>1</v>
      </c>
      <c r="BC99" s="10"/>
      <c r="BE99" s="10">
        <f t="shared" si="88"/>
        <v>2</v>
      </c>
      <c r="BH99" s="10">
        <f t="shared" si="89"/>
        <v>174</v>
      </c>
      <c r="BI99" s="10">
        <f t="shared" si="90"/>
        <v>158</v>
      </c>
      <c r="BJ99" s="10">
        <f t="shared" si="91"/>
        <v>151</v>
      </c>
      <c r="BK99" s="10">
        <f t="shared" si="92"/>
        <v>123</v>
      </c>
      <c r="BL99" s="10" t="str">
        <f t="shared" si="93"/>
        <v/>
      </c>
      <c r="BM99" s="10" t="str">
        <f t="shared" si="94"/>
        <v/>
      </c>
      <c r="BN99" s="10" t="str">
        <f t="shared" si="95"/>
        <v/>
      </c>
      <c r="BO99" s="10" t="str">
        <f t="shared" si="96"/>
        <v/>
      </c>
      <c r="BP99" s="10" t="str">
        <f t="shared" si="97"/>
        <v/>
      </c>
      <c r="BQ99" s="10" t="str">
        <f t="shared" si="98"/>
        <v/>
      </c>
      <c r="BR99" s="10" t="str">
        <f t="shared" si="99"/>
        <v/>
      </c>
      <c r="BS99" s="10" t="str">
        <f t="shared" si="100"/>
        <v/>
      </c>
      <c r="BT99" s="10" t="str">
        <f t="shared" si="101"/>
        <v/>
      </c>
      <c r="BU99" s="10" t="str">
        <f t="shared" si="102"/>
        <v/>
      </c>
      <c r="BV99" s="10" t="str">
        <f t="shared" si="103"/>
        <v/>
      </c>
      <c r="BW99" s="10" t="str">
        <f t="shared" si="104"/>
        <v/>
      </c>
      <c r="BX99" s="10" t="str">
        <f t="shared" si="105"/>
        <v>-</v>
      </c>
      <c r="BY99" s="10" t="str">
        <f t="shared" si="106"/>
        <v>-</v>
      </c>
      <c r="BZ99" s="10" t="str">
        <f t="shared" si="107"/>
        <v>-</v>
      </c>
      <c r="CA99" s="31">
        <f t="shared" si="108"/>
        <v>12</v>
      </c>
      <c r="CC99">
        <f t="shared" si="109"/>
        <v>606</v>
      </c>
      <c r="EN99" s="10">
        <v>95</v>
      </c>
      <c r="EP99" s="10">
        <f t="shared" si="110"/>
        <v>95</v>
      </c>
      <c r="EQ99" s="10" t="str">
        <f t="shared" si="111"/>
        <v>(95)</v>
      </c>
    </row>
    <row r="100" spans="1:147" ht="15.75">
      <c r="A100" s="7" t="str">
        <f t="shared" si="78"/>
        <v>96 (96)</v>
      </c>
      <c r="B100" s="8" t="s">
        <v>158</v>
      </c>
      <c r="C100" s="9" t="s">
        <v>49</v>
      </c>
      <c r="D100" s="20">
        <f t="shared" si="79"/>
        <v>603</v>
      </c>
      <c r="E100" s="18"/>
      <c r="F100" s="14">
        <f t="shared" si="80"/>
        <v>3</v>
      </c>
      <c r="G100" s="19">
        <f t="shared" si="81"/>
        <v>100.5</v>
      </c>
      <c r="H100" s="18"/>
      <c r="I100" s="14"/>
      <c r="J100" s="14"/>
      <c r="K100" s="14">
        <v>187</v>
      </c>
      <c r="L100" s="14"/>
      <c r="M100" s="14"/>
      <c r="N100" s="14"/>
      <c r="O100" s="14"/>
      <c r="P100" s="50"/>
      <c r="Q100" s="29">
        <v>187</v>
      </c>
      <c r="R100" s="51"/>
      <c r="S100" s="14"/>
      <c r="T100" s="64">
        <v>229</v>
      </c>
      <c r="U100" s="14"/>
      <c r="V100" s="14"/>
      <c r="W100" s="14"/>
      <c r="X100" s="14"/>
      <c r="Y100" s="14"/>
      <c r="Z100" s="14"/>
      <c r="AA100" s="24">
        <f t="shared" si="82"/>
        <v>18</v>
      </c>
      <c r="AB100" s="68" t="str">
        <f t="shared" si="83"/>
        <v>-</v>
      </c>
      <c r="AC100" s="68" t="str">
        <f t="shared" si="84"/>
        <v>-</v>
      </c>
      <c r="AD100" s="68" t="str">
        <f t="shared" si="85"/>
        <v>-</v>
      </c>
      <c r="AE100" s="32">
        <v>96</v>
      </c>
      <c r="AF100" s="32">
        <f t="shared" si="86"/>
        <v>96</v>
      </c>
      <c r="AG100" s="32">
        <f t="shared" si="87"/>
        <v>96</v>
      </c>
      <c r="AH100" s="17">
        <v>96</v>
      </c>
      <c r="AK100" s="10">
        <f t="shared" si="112"/>
        <v>1</v>
      </c>
      <c r="AL100" s="10">
        <f t="shared" si="113"/>
        <v>1</v>
      </c>
      <c r="AM100" s="10">
        <f t="shared" si="114"/>
        <v>2</v>
      </c>
      <c r="AN100" s="10">
        <f t="shared" si="115"/>
        <v>2</v>
      </c>
      <c r="AO100" s="10">
        <f t="shared" si="116"/>
        <v>1</v>
      </c>
      <c r="AP100" s="10">
        <f t="shared" si="117"/>
        <v>1</v>
      </c>
      <c r="AQ100" s="10">
        <f t="shared" si="118"/>
        <v>1</v>
      </c>
      <c r="AR100" s="10">
        <f t="shared" si="119"/>
        <v>1</v>
      </c>
      <c r="AS100" s="10">
        <f t="shared" si="120"/>
        <v>2</v>
      </c>
      <c r="AT100" s="10">
        <f t="shared" si="121"/>
        <v>2</v>
      </c>
      <c r="AU100" s="10">
        <f t="shared" si="122"/>
        <v>1</v>
      </c>
      <c r="AV100" s="10">
        <f t="shared" si="123"/>
        <v>2</v>
      </c>
      <c r="AW100" s="10">
        <f t="shared" si="124"/>
        <v>2</v>
      </c>
      <c r="AX100" s="10">
        <f t="shared" si="125"/>
        <v>1</v>
      </c>
      <c r="AY100" s="10">
        <f t="shared" si="126"/>
        <v>1</v>
      </c>
      <c r="AZ100" s="10">
        <f t="shared" si="127"/>
        <v>1</v>
      </c>
      <c r="BA100" s="10">
        <f t="shared" si="128"/>
        <v>1</v>
      </c>
      <c r="BB100" s="10">
        <f t="shared" si="129"/>
        <v>1</v>
      </c>
      <c r="BC100" s="10"/>
      <c r="BE100" s="10">
        <f t="shared" si="88"/>
        <v>2</v>
      </c>
      <c r="BH100" s="10">
        <f t="shared" si="89"/>
        <v>229</v>
      </c>
      <c r="BI100" s="10">
        <f t="shared" si="90"/>
        <v>187</v>
      </c>
      <c r="BJ100" s="10">
        <f t="shared" si="91"/>
        <v>187</v>
      </c>
      <c r="BK100" s="10" t="str">
        <f t="shared" si="92"/>
        <v/>
      </c>
      <c r="BL100" s="10" t="str">
        <f t="shared" si="93"/>
        <v/>
      </c>
      <c r="BM100" s="10" t="str">
        <f t="shared" si="94"/>
        <v/>
      </c>
      <c r="BN100" s="10" t="str">
        <f t="shared" si="95"/>
        <v/>
      </c>
      <c r="BO100" s="10" t="str">
        <f t="shared" si="96"/>
        <v/>
      </c>
      <c r="BP100" s="10" t="str">
        <f t="shared" si="97"/>
        <v/>
      </c>
      <c r="BQ100" s="10" t="str">
        <f t="shared" si="98"/>
        <v/>
      </c>
      <c r="BR100" s="10" t="str">
        <f t="shared" si="99"/>
        <v/>
      </c>
      <c r="BS100" s="10" t="str">
        <f t="shared" si="100"/>
        <v/>
      </c>
      <c r="BT100" s="10" t="str">
        <f t="shared" si="101"/>
        <v/>
      </c>
      <c r="BU100" s="10" t="str">
        <f t="shared" si="102"/>
        <v/>
      </c>
      <c r="BV100" s="10" t="str">
        <f t="shared" si="103"/>
        <v/>
      </c>
      <c r="BW100" s="10" t="str">
        <f t="shared" si="104"/>
        <v/>
      </c>
      <c r="BX100" s="10" t="str">
        <f t="shared" si="105"/>
        <v>-</v>
      </c>
      <c r="BY100" s="10" t="str">
        <f t="shared" si="106"/>
        <v>-</v>
      </c>
      <c r="BZ100" s="10" t="str">
        <f t="shared" si="107"/>
        <v>-</v>
      </c>
      <c r="CA100" s="31">
        <f t="shared" si="108"/>
        <v>13</v>
      </c>
      <c r="CC100">
        <f t="shared" si="109"/>
        <v>603</v>
      </c>
      <c r="EN100" s="10">
        <v>96</v>
      </c>
      <c r="EP100" s="10">
        <f t="shared" si="110"/>
        <v>96</v>
      </c>
      <c r="EQ100" s="10" t="str">
        <f t="shared" si="111"/>
        <v>(96)</v>
      </c>
    </row>
    <row r="101" spans="1:147" ht="15.75">
      <c r="A101" s="7" t="str">
        <f t="shared" si="78"/>
        <v>97 (97)</v>
      </c>
      <c r="B101" s="92" t="s">
        <v>236</v>
      </c>
      <c r="C101" s="62" t="s">
        <v>102</v>
      </c>
      <c r="D101" s="20">
        <f t="shared" si="79"/>
        <v>577</v>
      </c>
      <c r="E101" s="18"/>
      <c r="F101" s="14">
        <f t="shared" si="80"/>
        <v>4</v>
      </c>
      <c r="G101" s="19">
        <f t="shared" si="81"/>
        <v>72.125</v>
      </c>
      <c r="H101" s="18"/>
      <c r="I101" s="14"/>
      <c r="J101" s="14">
        <v>188</v>
      </c>
      <c r="K101" s="14"/>
      <c r="L101" s="14"/>
      <c r="M101" s="14"/>
      <c r="N101" s="14"/>
      <c r="O101" s="14"/>
      <c r="P101" s="50"/>
      <c r="Q101" s="29">
        <v>76</v>
      </c>
      <c r="R101" s="51"/>
      <c r="S101" s="14"/>
      <c r="T101" s="64"/>
      <c r="U101" s="14">
        <v>158</v>
      </c>
      <c r="V101" s="14"/>
      <c r="W101" s="14"/>
      <c r="X101" s="14">
        <v>155</v>
      </c>
      <c r="Y101" s="14"/>
      <c r="Z101" s="14"/>
      <c r="AA101" s="24">
        <f t="shared" si="82"/>
        <v>18</v>
      </c>
      <c r="AB101" s="68" t="str">
        <f t="shared" si="83"/>
        <v>-</v>
      </c>
      <c r="AC101" s="68" t="str">
        <f t="shared" si="84"/>
        <v>-</v>
      </c>
      <c r="AD101" s="68" t="str">
        <f t="shared" si="85"/>
        <v>-</v>
      </c>
      <c r="AE101" s="32">
        <v>97</v>
      </c>
      <c r="AF101" s="32">
        <f t="shared" si="86"/>
        <v>97</v>
      </c>
      <c r="AG101" s="32">
        <f t="shared" si="87"/>
        <v>97</v>
      </c>
      <c r="AH101" s="17">
        <v>97</v>
      </c>
      <c r="AK101" s="10">
        <f t="shared" si="112"/>
        <v>1</v>
      </c>
      <c r="AL101" s="10">
        <f t="shared" si="113"/>
        <v>2</v>
      </c>
      <c r="AM101" s="10">
        <f t="shared" si="114"/>
        <v>2</v>
      </c>
      <c r="AN101" s="10">
        <f t="shared" si="115"/>
        <v>1</v>
      </c>
      <c r="AO101" s="10">
        <f t="shared" si="116"/>
        <v>1</v>
      </c>
      <c r="AP101" s="10">
        <f t="shared" si="117"/>
        <v>1</v>
      </c>
      <c r="AQ101" s="10">
        <f t="shared" si="118"/>
        <v>1</v>
      </c>
      <c r="AR101" s="10">
        <f t="shared" si="119"/>
        <v>1</v>
      </c>
      <c r="AS101" s="10">
        <f t="shared" si="120"/>
        <v>2</v>
      </c>
      <c r="AT101" s="10">
        <f t="shared" si="121"/>
        <v>2</v>
      </c>
      <c r="AU101" s="10">
        <f t="shared" si="122"/>
        <v>1</v>
      </c>
      <c r="AV101" s="10">
        <f t="shared" si="123"/>
        <v>1</v>
      </c>
      <c r="AW101" s="10">
        <f t="shared" si="124"/>
        <v>2</v>
      </c>
      <c r="AX101" s="10">
        <f t="shared" si="125"/>
        <v>2</v>
      </c>
      <c r="AY101" s="10">
        <f t="shared" si="126"/>
        <v>1</v>
      </c>
      <c r="AZ101" s="10">
        <f t="shared" si="127"/>
        <v>2</v>
      </c>
      <c r="BA101" s="10">
        <f t="shared" si="128"/>
        <v>2</v>
      </c>
      <c r="BB101" s="10">
        <f t="shared" si="129"/>
        <v>1</v>
      </c>
      <c r="BC101" s="10"/>
      <c r="BE101" s="10">
        <f t="shared" ref="BE101:BE132" si="130">IF(H101="x",1,2)</f>
        <v>2</v>
      </c>
      <c r="BH101" s="10">
        <f t="shared" ref="BH101:BH132" si="131">IF($F101&gt;0,LARGE($I101:$Z101,1),"")</f>
        <v>188</v>
      </c>
      <c r="BI101" s="10">
        <f t="shared" ref="BI101:BI132" si="132">IF($F101&gt;1,LARGE($I101:$Z101,2),"")</f>
        <v>158</v>
      </c>
      <c r="BJ101" s="10">
        <f t="shared" ref="BJ101:BJ132" si="133">IF($F101&gt;2,LARGE($I101:$Z101,3),"")</f>
        <v>155</v>
      </c>
      <c r="BK101" s="10">
        <f t="shared" ref="BK101:BK132" si="134">IF($F101&gt;3,LARGE($I101:$Z101,4),"")</f>
        <v>76</v>
      </c>
      <c r="BL101" s="10" t="str">
        <f t="shared" ref="BL101:BL132" si="135">IF($F101&gt;4,LARGE($I101:$Z101,5),"")</f>
        <v/>
      </c>
      <c r="BM101" s="10" t="str">
        <f t="shared" ref="BM101:BM132" si="136">IF($F101&gt;5,LARGE($I101:$Z101,6),"")</f>
        <v/>
      </c>
      <c r="BN101" s="10" t="str">
        <f t="shared" ref="BN101:BN132" si="137">IF($F101&gt;6,LARGE($I101:$Z101,7),"")</f>
        <v/>
      </c>
      <c r="BO101" s="10" t="str">
        <f t="shared" ref="BO101:BO132" si="138">IF($F101&gt;7,LARGE($I101:$Z101,8),"")</f>
        <v/>
      </c>
      <c r="BP101" s="10" t="str">
        <f t="shared" ref="BP101:BP132" si="139">IF($F101&gt;8,LARGE($I101:$Z101,9),"")</f>
        <v/>
      </c>
      <c r="BQ101" s="10" t="str">
        <f t="shared" ref="BQ101:BQ132" si="140">IF($F101&gt;9,LARGE($I101:$Z101,10),"")</f>
        <v/>
      </c>
      <c r="BR101" s="10" t="str">
        <f t="shared" ref="BR101:BR132" si="141">IF($F101&gt;10,LARGE($I101:$Z101,11),"")</f>
        <v/>
      </c>
      <c r="BS101" s="10" t="str">
        <f t="shared" ref="BS101:BS132" si="142">IF($F101&gt;11,LARGE($I101:$Z101,12),"")</f>
        <v/>
      </c>
      <c r="BT101" s="10" t="str">
        <f t="shared" ref="BT101:BT132" si="143">IF($F101&gt;12,LARGE($I101:$Z101,13),"")</f>
        <v/>
      </c>
      <c r="BU101" s="10" t="str">
        <f t="shared" ref="BU101:BU132" si="144">IF($F101&gt;13,LARGE($I101:$Z101,14),"")</f>
        <v/>
      </c>
      <c r="BV101" s="10" t="str">
        <f t="shared" ref="BV101:BV132" si="145">IF($F101&gt;14,LARGE($I101:$Z101,15),"")</f>
        <v/>
      </c>
      <c r="BW101" s="10" t="str">
        <f t="shared" ref="BW101:BW132" si="146">IF($F101&gt;15,LARGE($I101:$Z101,16),"")</f>
        <v/>
      </c>
      <c r="BX101" s="10" t="str">
        <f t="shared" ref="BX101:BX132" si="147">IF($F101&gt;12,LARGE($I101:$Z101,13),"-")</f>
        <v>-</v>
      </c>
      <c r="BY101" s="10" t="str">
        <f t="shared" ref="BY101:BY132" si="148">IF($F101&gt;13,LARGE($I101:$Z101,14),"-")</f>
        <v>-</v>
      </c>
      <c r="BZ101" s="10" t="str">
        <f t="shared" ref="BZ101:BZ132" si="149">IF($F101&gt;14,LARGE($I101:$Z101,15),"-")</f>
        <v>-</v>
      </c>
      <c r="CA101" s="31">
        <f t="shared" ref="CA101:CA132" si="150">SUM(AA101-F101)-2</f>
        <v>12</v>
      </c>
      <c r="CC101">
        <f t="shared" si="109"/>
        <v>577</v>
      </c>
      <c r="EN101" s="10">
        <v>97</v>
      </c>
      <c r="EP101" s="10">
        <f t="shared" ref="EP101:EP132" si="151">IF(BE101&gt;=1,AF101,"")</f>
        <v>97</v>
      </c>
      <c r="EQ101" s="10" t="str">
        <f t="shared" si="111"/>
        <v>(97)</v>
      </c>
    </row>
    <row r="102" spans="1:147" ht="15.75">
      <c r="A102" s="7" t="str">
        <f t="shared" si="78"/>
        <v>98 (98)</v>
      </c>
      <c r="B102" s="8" t="s">
        <v>53</v>
      </c>
      <c r="C102" s="9" t="s">
        <v>85</v>
      </c>
      <c r="D102" s="20">
        <f t="shared" si="79"/>
        <v>569</v>
      </c>
      <c r="E102" s="18"/>
      <c r="F102" s="14">
        <f t="shared" si="80"/>
        <v>3</v>
      </c>
      <c r="G102" s="19">
        <f t="shared" si="81"/>
        <v>94.833333333333329</v>
      </c>
      <c r="H102" s="18"/>
      <c r="I102" s="61"/>
      <c r="J102" s="61"/>
      <c r="K102" s="61">
        <v>226</v>
      </c>
      <c r="L102" s="61"/>
      <c r="M102" s="61"/>
      <c r="N102" s="61"/>
      <c r="O102" s="61"/>
      <c r="P102" s="96"/>
      <c r="Q102" s="61"/>
      <c r="R102" s="94">
        <v>137</v>
      </c>
      <c r="S102" s="61"/>
      <c r="T102" s="61"/>
      <c r="U102" s="61">
        <v>206</v>
      </c>
      <c r="V102" s="61"/>
      <c r="W102" s="61"/>
      <c r="X102" s="61"/>
      <c r="Y102" s="61"/>
      <c r="Z102" s="61"/>
      <c r="AA102" s="104">
        <f t="shared" si="82"/>
        <v>18</v>
      </c>
      <c r="AB102" s="68" t="str">
        <f t="shared" si="83"/>
        <v>-</v>
      </c>
      <c r="AC102" s="68" t="str">
        <f t="shared" si="84"/>
        <v>-</v>
      </c>
      <c r="AD102" s="68" t="str">
        <f t="shared" si="85"/>
        <v>-</v>
      </c>
      <c r="AE102" s="32">
        <v>98</v>
      </c>
      <c r="AF102" s="32">
        <f t="shared" si="86"/>
        <v>98</v>
      </c>
      <c r="AG102" s="32">
        <f t="shared" si="87"/>
        <v>98</v>
      </c>
      <c r="AH102" s="17">
        <v>98</v>
      </c>
      <c r="AK102" s="10">
        <f t="shared" si="112"/>
        <v>1</v>
      </c>
      <c r="AL102" s="10">
        <f t="shared" si="113"/>
        <v>1</v>
      </c>
      <c r="AM102" s="10">
        <f t="shared" si="114"/>
        <v>2</v>
      </c>
      <c r="AN102" s="10">
        <f t="shared" si="115"/>
        <v>2</v>
      </c>
      <c r="AO102" s="10">
        <f t="shared" si="116"/>
        <v>1</v>
      </c>
      <c r="AP102" s="10">
        <f t="shared" si="117"/>
        <v>1</v>
      </c>
      <c r="AQ102" s="10">
        <f t="shared" si="118"/>
        <v>1</v>
      </c>
      <c r="AR102" s="10">
        <f t="shared" si="119"/>
        <v>1</v>
      </c>
      <c r="AS102" s="10">
        <f t="shared" si="120"/>
        <v>1</v>
      </c>
      <c r="AT102" s="10">
        <f t="shared" si="121"/>
        <v>2</v>
      </c>
      <c r="AU102" s="10">
        <f t="shared" si="122"/>
        <v>2</v>
      </c>
      <c r="AV102" s="10">
        <f t="shared" si="123"/>
        <v>1</v>
      </c>
      <c r="AW102" s="10">
        <f t="shared" si="124"/>
        <v>2</v>
      </c>
      <c r="AX102" s="10">
        <f t="shared" si="125"/>
        <v>2</v>
      </c>
      <c r="AY102" s="10">
        <f t="shared" si="126"/>
        <v>1</v>
      </c>
      <c r="AZ102" s="10">
        <f t="shared" si="127"/>
        <v>1</v>
      </c>
      <c r="BA102" s="10">
        <f t="shared" si="128"/>
        <v>1</v>
      </c>
      <c r="BB102" s="10">
        <f t="shared" si="129"/>
        <v>1</v>
      </c>
      <c r="BC102" s="10"/>
      <c r="BE102" s="10">
        <f t="shared" si="130"/>
        <v>2</v>
      </c>
      <c r="BH102" s="10">
        <f t="shared" si="131"/>
        <v>226</v>
      </c>
      <c r="BI102" s="10">
        <f t="shared" si="132"/>
        <v>206</v>
      </c>
      <c r="BJ102" s="10">
        <f t="shared" si="133"/>
        <v>137</v>
      </c>
      <c r="BK102" s="10" t="str">
        <f t="shared" si="134"/>
        <v/>
      </c>
      <c r="BL102" s="10" t="str">
        <f t="shared" si="135"/>
        <v/>
      </c>
      <c r="BM102" s="10" t="str">
        <f t="shared" si="136"/>
        <v/>
      </c>
      <c r="BN102" s="10" t="str">
        <f t="shared" si="137"/>
        <v/>
      </c>
      <c r="BO102" s="10" t="str">
        <f t="shared" si="138"/>
        <v/>
      </c>
      <c r="BP102" s="10" t="str">
        <f t="shared" si="139"/>
        <v/>
      </c>
      <c r="BQ102" s="10" t="str">
        <f t="shared" si="140"/>
        <v/>
      </c>
      <c r="BR102" s="10" t="str">
        <f t="shared" si="141"/>
        <v/>
      </c>
      <c r="BS102" s="10" t="str">
        <f t="shared" si="142"/>
        <v/>
      </c>
      <c r="BT102" s="10" t="str">
        <f t="shared" si="143"/>
        <v/>
      </c>
      <c r="BU102" s="10" t="str">
        <f t="shared" si="144"/>
        <v/>
      </c>
      <c r="BV102" s="10" t="str">
        <f t="shared" si="145"/>
        <v/>
      </c>
      <c r="BW102" s="10" t="str">
        <f t="shared" si="146"/>
        <v/>
      </c>
      <c r="BX102" s="10" t="str">
        <f t="shared" si="147"/>
        <v>-</v>
      </c>
      <c r="BY102" s="10" t="str">
        <f t="shared" si="148"/>
        <v>-</v>
      </c>
      <c r="BZ102" s="10" t="str">
        <f t="shared" si="149"/>
        <v>-</v>
      </c>
      <c r="CA102" s="31">
        <f t="shared" si="150"/>
        <v>13</v>
      </c>
      <c r="CC102">
        <f t="shared" si="109"/>
        <v>569</v>
      </c>
      <c r="EN102" s="10">
        <v>98</v>
      </c>
      <c r="EP102" s="10">
        <f t="shared" si="151"/>
        <v>98</v>
      </c>
      <c r="EQ102" s="10" t="str">
        <f t="shared" si="111"/>
        <v>(98)</v>
      </c>
    </row>
    <row r="103" spans="1:147" ht="15.75">
      <c r="A103" s="7" t="str">
        <f t="shared" si="78"/>
        <v>99 (99)</v>
      </c>
      <c r="B103" s="92" t="s">
        <v>224</v>
      </c>
      <c r="C103" s="62" t="s">
        <v>44</v>
      </c>
      <c r="D103" s="20">
        <f t="shared" si="79"/>
        <v>506</v>
      </c>
      <c r="E103" s="18"/>
      <c r="F103" s="14">
        <f t="shared" si="80"/>
        <v>3</v>
      </c>
      <c r="G103" s="19">
        <f t="shared" si="81"/>
        <v>84.333333333333329</v>
      </c>
      <c r="H103" s="18"/>
      <c r="I103" s="61">
        <v>186</v>
      </c>
      <c r="J103" s="61"/>
      <c r="K103" s="61"/>
      <c r="L103" s="61"/>
      <c r="M103" s="61"/>
      <c r="N103" s="61"/>
      <c r="O103" s="61"/>
      <c r="P103" s="96"/>
      <c r="Q103" s="61"/>
      <c r="R103" s="94"/>
      <c r="S103" s="61"/>
      <c r="T103" s="61"/>
      <c r="U103" s="61"/>
      <c r="V103" s="61"/>
      <c r="W103" s="61"/>
      <c r="X103" s="61"/>
      <c r="Y103" s="61">
        <v>130</v>
      </c>
      <c r="Z103" s="61">
        <v>190</v>
      </c>
      <c r="AA103" s="104">
        <f t="shared" si="82"/>
        <v>18</v>
      </c>
      <c r="AB103" s="68" t="str">
        <f t="shared" si="83"/>
        <v>-</v>
      </c>
      <c r="AC103" s="68" t="str">
        <f t="shared" si="84"/>
        <v>-</v>
      </c>
      <c r="AD103" s="68" t="str">
        <f t="shared" si="85"/>
        <v>-</v>
      </c>
      <c r="AE103" s="32">
        <v>99</v>
      </c>
      <c r="AF103" s="32">
        <f t="shared" si="86"/>
        <v>99</v>
      </c>
      <c r="AG103" s="32">
        <f t="shared" si="87"/>
        <v>99</v>
      </c>
      <c r="AH103" s="17">
        <v>99</v>
      </c>
      <c r="AK103" s="10">
        <f t="shared" si="112"/>
        <v>2</v>
      </c>
      <c r="AL103" s="10">
        <f t="shared" si="113"/>
        <v>2</v>
      </c>
      <c r="AM103" s="10">
        <f t="shared" si="114"/>
        <v>1</v>
      </c>
      <c r="AN103" s="10">
        <f t="shared" si="115"/>
        <v>1</v>
      </c>
      <c r="AO103" s="10">
        <f t="shared" si="116"/>
        <v>1</v>
      </c>
      <c r="AP103" s="10">
        <f t="shared" si="117"/>
        <v>1</v>
      </c>
      <c r="AQ103" s="10">
        <f t="shared" si="118"/>
        <v>1</v>
      </c>
      <c r="AR103" s="10">
        <f t="shared" si="119"/>
        <v>1</v>
      </c>
      <c r="AS103" s="10">
        <f t="shared" si="120"/>
        <v>1</v>
      </c>
      <c r="AT103" s="10">
        <f t="shared" si="121"/>
        <v>1</v>
      </c>
      <c r="AU103" s="10">
        <f t="shared" si="122"/>
        <v>1</v>
      </c>
      <c r="AV103" s="10">
        <f t="shared" si="123"/>
        <v>1</v>
      </c>
      <c r="AW103" s="10">
        <f t="shared" si="124"/>
        <v>1</v>
      </c>
      <c r="AX103" s="10">
        <f t="shared" si="125"/>
        <v>1</v>
      </c>
      <c r="AY103" s="10">
        <f t="shared" si="126"/>
        <v>1</v>
      </c>
      <c r="AZ103" s="10">
        <f t="shared" si="127"/>
        <v>1</v>
      </c>
      <c r="BA103" s="10">
        <f t="shared" si="128"/>
        <v>2</v>
      </c>
      <c r="BB103" s="10">
        <f t="shared" si="129"/>
        <v>3</v>
      </c>
      <c r="BC103" s="10"/>
      <c r="BE103" s="10">
        <f t="shared" si="130"/>
        <v>2</v>
      </c>
      <c r="BH103" s="10">
        <f t="shared" si="131"/>
        <v>190</v>
      </c>
      <c r="BI103" s="10">
        <f t="shared" si="132"/>
        <v>186</v>
      </c>
      <c r="BJ103" s="10">
        <f t="shared" si="133"/>
        <v>130</v>
      </c>
      <c r="BK103" s="10" t="str">
        <f t="shared" si="134"/>
        <v/>
      </c>
      <c r="BL103" s="10" t="str">
        <f t="shared" si="135"/>
        <v/>
      </c>
      <c r="BM103" s="10" t="str">
        <f t="shared" si="136"/>
        <v/>
      </c>
      <c r="BN103" s="10" t="str">
        <f t="shared" si="137"/>
        <v/>
      </c>
      <c r="BO103" s="10" t="str">
        <f t="shared" si="138"/>
        <v/>
      </c>
      <c r="BP103" s="10" t="str">
        <f t="shared" si="139"/>
        <v/>
      </c>
      <c r="BQ103" s="10" t="str">
        <f t="shared" si="140"/>
        <v/>
      </c>
      <c r="BR103" s="10" t="str">
        <f t="shared" si="141"/>
        <v/>
      </c>
      <c r="BS103" s="10" t="str">
        <f t="shared" si="142"/>
        <v/>
      </c>
      <c r="BT103" s="10" t="str">
        <f t="shared" si="143"/>
        <v/>
      </c>
      <c r="BU103" s="10" t="str">
        <f t="shared" si="144"/>
        <v/>
      </c>
      <c r="BV103" s="10" t="str">
        <f t="shared" si="145"/>
        <v/>
      </c>
      <c r="BW103" s="10" t="str">
        <f t="shared" si="146"/>
        <v/>
      </c>
      <c r="BX103" s="10" t="str">
        <f t="shared" si="147"/>
        <v>-</v>
      </c>
      <c r="BY103" s="10" t="str">
        <f t="shared" si="148"/>
        <v>-</v>
      </c>
      <c r="BZ103" s="10" t="str">
        <f t="shared" si="149"/>
        <v>-</v>
      </c>
      <c r="CA103" s="31">
        <f t="shared" si="150"/>
        <v>13</v>
      </c>
      <c r="CC103">
        <f t="shared" si="109"/>
        <v>506</v>
      </c>
      <c r="EN103" s="10">
        <v>99</v>
      </c>
      <c r="EP103" s="10">
        <f t="shared" si="151"/>
        <v>99</v>
      </c>
      <c r="EQ103" s="10" t="str">
        <f t="shared" si="111"/>
        <v>(99)</v>
      </c>
    </row>
    <row r="104" spans="1:147" ht="15.75">
      <c r="A104" s="7" t="str">
        <f t="shared" si="78"/>
        <v>100 (100)</v>
      </c>
      <c r="B104" s="115" t="s">
        <v>249</v>
      </c>
      <c r="C104" s="9" t="s">
        <v>250</v>
      </c>
      <c r="D104" s="20">
        <f t="shared" si="79"/>
        <v>471</v>
      </c>
      <c r="E104" s="18"/>
      <c r="F104" s="14">
        <f t="shared" si="80"/>
        <v>2</v>
      </c>
      <c r="G104" s="19">
        <f t="shared" si="81"/>
        <v>117.75</v>
      </c>
      <c r="H104" s="18"/>
      <c r="I104" s="61"/>
      <c r="J104" s="61"/>
      <c r="K104" s="61"/>
      <c r="L104" s="61">
        <v>254</v>
      </c>
      <c r="M104" s="61">
        <v>217</v>
      </c>
      <c r="N104" s="61"/>
      <c r="O104" s="61"/>
      <c r="P104" s="96"/>
      <c r="Q104" s="61"/>
      <c r="R104" s="94"/>
      <c r="S104" s="61"/>
      <c r="T104" s="61"/>
      <c r="U104" s="61"/>
      <c r="V104" s="61"/>
      <c r="W104" s="61"/>
      <c r="X104" s="61"/>
      <c r="Y104" s="61"/>
      <c r="Z104" s="61"/>
      <c r="AA104" s="104">
        <f t="shared" si="82"/>
        <v>18</v>
      </c>
      <c r="AB104" s="68" t="str">
        <f t="shared" si="83"/>
        <v>-</v>
      </c>
      <c r="AC104" s="68" t="str">
        <f t="shared" si="84"/>
        <v>-</v>
      </c>
      <c r="AD104" s="68" t="str">
        <f t="shared" si="85"/>
        <v>-</v>
      </c>
      <c r="AE104" s="32">
        <v>100</v>
      </c>
      <c r="AF104" s="32">
        <f t="shared" si="86"/>
        <v>100</v>
      </c>
      <c r="AG104" s="32">
        <f t="shared" si="87"/>
        <v>100</v>
      </c>
      <c r="AH104" s="17">
        <v>100</v>
      </c>
      <c r="AK104" s="10">
        <f t="shared" si="112"/>
        <v>1</v>
      </c>
      <c r="AL104" s="10">
        <f t="shared" si="113"/>
        <v>1</v>
      </c>
      <c r="AM104" s="10">
        <f t="shared" si="114"/>
        <v>1</v>
      </c>
      <c r="AN104" s="10">
        <f t="shared" si="115"/>
        <v>2</v>
      </c>
      <c r="AO104" s="10">
        <f t="shared" si="116"/>
        <v>3</v>
      </c>
      <c r="AP104" s="10">
        <f t="shared" si="117"/>
        <v>2</v>
      </c>
      <c r="AQ104" s="10">
        <f t="shared" si="118"/>
        <v>1</v>
      </c>
      <c r="AR104" s="10">
        <f t="shared" si="119"/>
        <v>1</v>
      </c>
      <c r="AS104" s="10">
        <f t="shared" si="120"/>
        <v>1</v>
      </c>
      <c r="AT104" s="10">
        <f t="shared" si="121"/>
        <v>1</v>
      </c>
      <c r="AU104" s="10">
        <f t="shared" si="122"/>
        <v>1</v>
      </c>
      <c r="AV104" s="10">
        <f t="shared" si="123"/>
        <v>1</v>
      </c>
      <c r="AW104" s="10">
        <f t="shared" si="124"/>
        <v>1</v>
      </c>
      <c r="AX104" s="10">
        <f t="shared" si="125"/>
        <v>1</v>
      </c>
      <c r="AY104" s="10">
        <f t="shared" si="126"/>
        <v>1</v>
      </c>
      <c r="AZ104" s="10">
        <f t="shared" si="127"/>
        <v>1</v>
      </c>
      <c r="BA104" s="10">
        <f t="shared" si="128"/>
        <v>1</v>
      </c>
      <c r="BB104" s="10">
        <f t="shared" si="129"/>
        <v>1</v>
      </c>
      <c r="BC104" s="10"/>
      <c r="BE104" s="10">
        <f t="shared" si="130"/>
        <v>2</v>
      </c>
      <c r="BH104" s="10">
        <f t="shared" si="131"/>
        <v>254</v>
      </c>
      <c r="BI104" s="10">
        <f t="shared" si="132"/>
        <v>217</v>
      </c>
      <c r="BJ104" s="10" t="str">
        <f t="shared" si="133"/>
        <v/>
      </c>
      <c r="BK104" s="10" t="str">
        <f t="shared" si="134"/>
        <v/>
      </c>
      <c r="BL104" s="10" t="str">
        <f t="shared" si="135"/>
        <v/>
      </c>
      <c r="BM104" s="10" t="str">
        <f t="shared" si="136"/>
        <v/>
      </c>
      <c r="BN104" s="10" t="str">
        <f t="shared" si="137"/>
        <v/>
      </c>
      <c r="BO104" s="10" t="str">
        <f t="shared" si="138"/>
        <v/>
      </c>
      <c r="BP104" s="10" t="str">
        <f t="shared" si="139"/>
        <v/>
      </c>
      <c r="BQ104" s="10" t="str">
        <f t="shared" si="140"/>
        <v/>
      </c>
      <c r="BR104" s="10" t="str">
        <f t="shared" si="141"/>
        <v/>
      </c>
      <c r="BS104" s="10" t="str">
        <f t="shared" si="142"/>
        <v/>
      </c>
      <c r="BT104" s="10" t="str">
        <f t="shared" si="143"/>
        <v/>
      </c>
      <c r="BU104" s="10" t="str">
        <f t="shared" si="144"/>
        <v/>
      </c>
      <c r="BV104" s="10" t="str">
        <f t="shared" si="145"/>
        <v/>
      </c>
      <c r="BW104" s="10" t="str">
        <f t="shared" si="146"/>
        <v/>
      </c>
      <c r="BX104" s="10" t="str">
        <f t="shared" si="147"/>
        <v>-</v>
      </c>
      <c r="BY104" s="10" t="str">
        <f t="shared" si="148"/>
        <v>-</v>
      </c>
      <c r="BZ104" s="10" t="str">
        <f t="shared" si="149"/>
        <v>-</v>
      </c>
      <c r="CA104" s="31">
        <f t="shared" si="150"/>
        <v>14</v>
      </c>
      <c r="CC104">
        <f t="shared" si="109"/>
        <v>471</v>
      </c>
      <c r="EN104" s="10">
        <v>100</v>
      </c>
      <c r="EP104" s="10">
        <f t="shared" si="151"/>
        <v>100</v>
      </c>
      <c r="EQ104" s="10" t="str">
        <f t="shared" si="111"/>
        <v>(100)</v>
      </c>
    </row>
    <row r="105" spans="1:147" ht="15.75">
      <c r="A105" s="7" t="str">
        <f t="shared" si="78"/>
        <v>101 (101)</v>
      </c>
      <c r="B105" s="8" t="s">
        <v>188</v>
      </c>
      <c r="C105" s="9" t="s">
        <v>49</v>
      </c>
      <c r="D105" s="20">
        <f t="shared" si="79"/>
        <v>442</v>
      </c>
      <c r="E105" s="18"/>
      <c r="F105" s="14">
        <f t="shared" si="80"/>
        <v>2</v>
      </c>
      <c r="G105" s="19">
        <f t="shared" si="81"/>
        <v>110.5</v>
      </c>
      <c r="H105" s="18"/>
      <c r="I105" s="14"/>
      <c r="J105" s="14"/>
      <c r="K105" s="14">
        <v>220</v>
      </c>
      <c r="L105" s="14"/>
      <c r="M105" s="14"/>
      <c r="N105" s="14"/>
      <c r="O105" s="14"/>
      <c r="P105" s="50"/>
      <c r="Q105" s="14">
        <v>222</v>
      </c>
      <c r="R105" s="51"/>
      <c r="S105" s="14"/>
      <c r="T105" s="14"/>
      <c r="U105" s="14"/>
      <c r="V105" s="14"/>
      <c r="W105" s="14"/>
      <c r="X105" s="14"/>
      <c r="Y105" s="14"/>
      <c r="Z105" s="14"/>
      <c r="AA105" s="24">
        <f t="shared" si="82"/>
        <v>18</v>
      </c>
      <c r="AB105" s="68" t="str">
        <f t="shared" si="83"/>
        <v>-</v>
      </c>
      <c r="AC105" s="68" t="str">
        <f t="shared" si="84"/>
        <v>-</v>
      </c>
      <c r="AD105" s="68" t="str">
        <f t="shared" si="85"/>
        <v>-</v>
      </c>
      <c r="AE105" s="32">
        <v>101</v>
      </c>
      <c r="AF105" s="32">
        <f t="shared" si="86"/>
        <v>101</v>
      </c>
      <c r="AG105" s="32">
        <f t="shared" si="87"/>
        <v>101</v>
      </c>
      <c r="AH105" s="17">
        <v>101</v>
      </c>
      <c r="AK105" s="10">
        <f t="shared" si="112"/>
        <v>1</v>
      </c>
      <c r="AL105" s="10">
        <f t="shared" si="113"/>
        <v>1</v>
      </c>
      <c r="AM105" s="10">
        <f t="shared" si="114"/>
        <v>2</v>
      </c>
      <c r="AN105" s="10">
        <f t="shared" si="115"/>
        <v>2</v>
      </c>
      <c r="AO105" s="10">
        <f t="shared" si="116"/>
        <v>1</v>
      </c>
      <c r="AP105" s="10">
        <f t="shared" si="117"/>
        <v>1</v>
      </c>
      <c r="AQ105" s="10">
        <f t="shared" si="118"/>
        <v>1</v>
      </c>
      <c r="AR105" s="10">
        <f t="shared" si="119"/>
        <v>1</v>
      </c>
      <c r="AS105" s="10">
        <f t="shared" si="120"/>
        <v>2</v>
      </c>
      <c r="AT105" s="10">
        <f t="shared" si="121"/>
        <v>2</v>
      </c>
      <c r="AU105" s="10">
        <f t="shared" si="122"/>
        <v>1</v>
      </c>
      <c r="AV105" s="10">
        <f t="shared" si="123"/>
        <v>1</v>
      </c>
      <c r="AW105" s="10">
        <f t="shared" si="124"/>
        <v>1</v>
      </c>
      <c r="AX105" s="10">
        <f t="shared" si="125"/>
        <v>1</v>
      </c>
      <c r="AY105" s="10">
        <f t="shared" si="126"/>
        <v>1</v>
      </c>
      <c r="AZ105" s="10">
        <f t="shared" si="127"/>
        <v>1</v>
      </c>
      <c r="BA105" s="10">
        <f t="shared" si="128"/>
        <v>1</v>
      </c>
      <c r="BB105" s="10">
        <f t="shared" si="129"/>
        <v>1</v>
      </c>
      <c r="BC105" s="10"/>
      <c r="BE105" s="10">
        <f t="shared" si="130"/>
        <v>2</v>
      </c>
      <c r="BH105" s="10">
        <f t="shared" si="131"/>
        <v>222</v>
      </c>
      <c r="BI105" s="10">
        <f t="shared" si="132"/>
        <v>220</v>
      </c>
      <c r="BJ105" s="10" t="str">
        <f t="shared" si="133"/>
        <v/>
      </c>
      <c r="BK105" s="10" t="str">
        <f t="shared" si="134"/>
        <v/>
      </c>
      <c r="BL105" s="10" t="str">
        <f t="shared" si="135"/>
        <v/>
      </c>
      <c r="BM105" s="10" t="str">
        <f t="shared" si="136"/>
        <v/>
      </c>
      <c r="BN105" s="10" t="str">
        <f t="shared" si="137"/>
        <v/>
      </c>
      <c r="BO105" s="10" t="str">
        <f t="shared" si="138"/>
        <v/>
      </c>
      <c r="BP105" s="10" t="str">
        <f t="shared" si="139"/>
        <v/>
      </c>
      <c r="BQ105" s="10" t="str">
        <f t="shared" si="140"/>
        <v/>
      </c>
      <c r="BR105" s="10" t="str">
        <f t="shared" si="141"/>
        <v/>
      </c>
      <c r="BS105" s="10" t="str">
        <f t="shared" si="142"/>
        <v/>
      </c>
      <c r="BT105" s="10" t="str">
        <f t="shared" si="143"/>
        <v/>
      </c>
      <c r="BU105" s="10" t="str">
        <f t="shared" si="144"/>
        <v/>
      </c>
      <c r="BV105" s="10" t="str">
        <f t="shared" si="145"/>
        <v/>
      </c>
      <c r="BW105" s="10" t="str">
        <f t="shared" si="146"/>
        <v/>
      </c>
      <c r="BX105" s="10" t="str">
        <f t="shared" si="147"/>
        <v>-</v>
      </c>
      <c r="BY105" s="10" t="str">
        <f t="shared" si="148"/>
        <v>-</v>
      </c>
      <c r="BZ105" s="10" t="str">
        <f t="shared" si="149"/>
        <v>-</v>
      </c>
      <c r="CA105" s="31">
        <f t="shared" si="150"/>
        <v>14</v>
      </c>
      <c r="CC105">
        <f t="shared" si="109"/>
        <v>442</v>
      </c>
      <c r="EN105" s="10">
        <v>101</v>
      </c>
      <c r="EP105" s="10">
        <f t="shared" si="151"/>
        <v>101</v>
      </c>
      <c r="EQ105" s="10" t="str">
        <f t="shared" si="111"/>
        <v>(101)</v>
      </c>
    </row>
    <row r="106" spans="1:147" ht="15.75">
      <c r="A106" s="7" t="str">
        <f t="shared" si="78"/>
        <v>102 (102)</v>
      </c>
      <c r="B106" s="8" t="s">
        <v>170</v>
      </c>
      <c r="C106" s="9" t="s">
        <v>102</v>
      </c>
      <c r="D106" s="20">
        <f t="shared" si="79"/>
        <v>439</v>
      </c>
      <c r="E106" s="18"/>
      <c r="F106" s="14">
        <f t="shared" si="80"/>
        <v>2</v>
      </c>
      <c r="G106" s="19">
        <f t="shared" si="81"/>
        <v>109.75</v>
      </c>
      <c r="H106" s="18"/>
      <c r="I106" s="61"/>
      <c r="J106" s="61">
        <v>273</v>
      </c>
      <c r="K106" s="61"/>
      <c r="L106" s="61"/>
      <c r="M106" s="61"/>
      <c r="N106" s="61"/>
      <c r="O106" s="61"/>
      <c r="P106" s="96"/>
      <c r="Q106" s="61"/>
      <c r="R106" s="94"/>
      <c r="S106" s="61"/>
      <c r="T106" s="61">
        <v>166</v>
      </c>
      <c r="U106" s="61"/>
      <c r="V106" s="61"/>
      <c r="W106" s="61"/>
      <c r="X106" s="61"/>
      <c r="Y106" s="61"/>
      <c r="Z106" s="61"/>
      <c r="AA106" s="104">
        <f t="shared" si="82"/>
        <v>18</v>
      </c>
      <c r="AB106" s="68" t="str">
        <f t="shared" si="83"/>
        <v>-</v>
      </c>
      <c r="AC106" s="68" t="str">
        <f t="shared" si="84"/>
        <v>-</v>
      </c>
      <c r="AD106" s="68" t="str">
        <f t="shared" si="85"/>
        <v>-</v>
      </c>
      <c r="AE106" s="32">
        <v>102</v>
      </c>
      <c r="AF106" s="32">
        <f t="shared" si="86"/>
        <v>102</v>
      </c>
      <c r="AG106" s="32">
        <f t="shared" si="87"/>
        <v>102</v>
      </c>
      <c r="AH106" s="17">
        <v>102</v>
      </c>
      <c r="AK106" s="10">
        <f t="shared" si="112"/>
        <v>1</v>
      </c>
      <c r="AL106" s="10">
        <f t="shared" si="113"/>
        <v>2</v>
      </c>
      <c r="AM106" s="10">
        <f t="shared" si="114"/>
        <v>2</v>
      </c>
      <c r="AN106" s="10">
        <f t="shared" si="115"/>
        <v>1</v>
      </c>
      <c r="AO106" s="10">
        <f t="shared" si="116"/>
        <v>1</v>
      </c>
      <c r="AP106" s="10">
        <f t="shared" si="117"/>
        <v>1</v>
      </c>
      <c r="AQ106" s="10">
        <f t="shared" si="118"/>
        <v>1</v>
      </c>
      <c r="AR106" s="10">
        <f t="shared" si="119"/>
        <v>1</v>
      </c>
      <c r="AS106" s="10">
        <f t="shared" si="120"/>
        <v>1</v>
      </c>
      <c r="AT106" s="10">
        <f t="shared" si="121"/>
        <v>1</v>
      </c>
      <c r="AU106" s="10">
        <f t="shared" si="122"/>
        <v>1</v>
      </c>
      <c r="AV106" s="10">
        <f t="shared" si="123"/>
        <v>2</v>
      </c>
      <c r="AW106" s="10">
        <f t="shared" si="124"/>
        <v>2</v>
      </c>
      <c r="AX106" s="10">
        <f t="shared" si="125"/>
        <v>1</v>
      </c>
      <c r="AY106" s="10">
        <f t="shared" si="126"/>
        <v>1</v>
      </c>
      <c r="AZ106" s="10">
        <f t="shared" si="127"/>
        <v>1</v>
      </c>
      <c r="BA106" s="10">
        <f t="shared" si="128"/>
        <v>1</v>
      </c>
      <c r="BB106" s="10">
        <f t="shared" si="129"/>
        <v>1</v>
      </c>
      <c r="BC106" s="10"/>
      <c r="BE106" s="10">
        <f t="shared" si="130"/>
        <v>2</v>
      </c>
      <c r="BH106" s="10">
        <f t="shared" si="131"/>
        <v>273</v>
      </c>
      <c r="BI106" s="10">
        <f t="shared" si="132"/>
        <v>166</v>
      </c>
      <c r="BJ106" s="10" t="str">
        <f t="shared" si="133"/>
        <v/>
      </c>
      <c r="BK106" s="10" t="str">
        <f t="shared" si="134"/>
        <v/>
      </c>
      <c r="BL106" s="10" t="str">
        <f t="shared" si="135"/>
        <v/>
      </c>
      <c r="BM106" s="10" t="str">
        <f t="shared" si="136"/>
        <v/>
      </c>
      <c r="BN106" s="10" t="str">
        <f t="shared" si="137"/>
        <v/>
      </c>
      <c r="BO106" s="10" t="str">
        <f t="shared" si="138"/>
        <v/>
      </c>
      <c r="BP106" s="10" t="str">
        <f t="shared" si="139"/>
        <v/>
      </c>
      <c r="BQ106" s="10" t="str">
        <f t="shared" si="140"/>
        <v/>
      </c>
      <c r="BR106" s="10" t="str">
        <f t="shared" si="141"/>
        <v/>
      </c>
      <c r="BS106" s="10" t="str">
        <f t="shared" si="142"/>
        <v/>
      </c>
      <c r="BT106" s="10" t="str">
        <f t="shared" si="143"/>
        <v/>
      </c>
      <c r="BU106" s="10" t="str">
        <f t="shared" si="144"/>
        <v/>
      </c>
      <c r="BV106" s="10" t="str">
        <f t="shared" si="145"/>
        <v/>
      </c>
      <c r="BW106" s="10" t="str">
        <f t="shared" si="146"/>
        <v/>
      </c>
      <c r="BX106" s="10" t="str">
        <f t="shared" si="147"/>
        <v>-</v>
      </c>
      <c r="BY106" s="10" t="str">
        <f t="shared" si="148"/>
        <v>-</v>
      </c>
      <c r="BZ106" s="10" t="str">
        <f t="shared" si="149"/>
        <v>-</v>
      </c>
      <c r="CA106" s="31">
        <f t="shared" si="150"/>
        <v>14</v>
      </c>
      <c r="CC106">
        <f t="shared" si="109"/>
        <v>439</v>
      </c>
      <c r="EN106" s="10">
        <v>103</v>
      </c>
      <c r="EP106" s="10">
        <f t="shared" si="151"/>
        <v>102</v>
      </c>
      <c r="EQ106" s="10" t="str">
        <f t="shared" si="111"/>
        <v>(102)</v>
      </c>
    </row>
    <row r="107" spans="1:147" ht="15.75">
      <c r="A107" s="7" t="str">
        <f t="shared" si="78"/>
        <v>103 (103)</v>
      </c>
      <c r="B107" s="8" t="s">
        <v>200</v>
      </c>
      <c r="C107" s="9" t="s">
        <v>33</v>
      </c>
      <c r="D107" s="20">
        <f t="shared" si="79"/>
        <v>435</v>
      </c>
      <c r="E107" s="18"/>
      <c r="F107" s="14">
        <f t="shared" si="80"/>
        <v>3</v>
      </c>
      <c r="G107" s="19">
        <f t="shared" si="81"/>
        <v>72.5</v>
      </c>
      <c r="H107" s="18"/>
      <c r="I107" s="14"/>
      <c r="J107" s="14"/>
      <c r="K107" s="14"/>
      <c r="L107" s="14"/>
      <c r="M107" s="14"/>
      <c r="N107" s="14"/>
      <c r="O107" s="14"/>
      <c r="P107" s="50"/>
      <c r="Q107" s="29"/>
      <c r="R107" s="51">
        <v>184</v>
      </c>
      <c r="S107" s="14">
        <v>112</v>
      </c>
      <c r="T107" s="64"/>
      <c r="U107" s="14"/>
      <c r="V107" s="14"/>
      <c r="W107" s="14"/>
      <c r="X107" s="14"/>
      <c r="Y107" s="14">
        <v>139</v>
      </c>
      <c r="Z107" s="14"/>
      <c r="AA107" s="24">
        <f t="shared" si="82"/>
        <v>18</v>
      </c>
      <c r="AB107" s="68" t="str">
        <f t="shared" si="83"/>
        <v>-</v>
      </c>
      <c r="AC107" s="68" t="str">
        <f t="shared" si="84"/>
        <v>-</v>
      </c>
      <c r="AD107" s="68" t="str">
        <f t="shared" si="85"/>
        <v>-</v>
      </c>
      <c r="AE107" s="32">
        <v>103</v>
      </c>
      <c r="AF107" s="32">
        <f t="shared" si="86"/>
        <v>103</v>
      </c>
      <c r="AG107" s="32">
        <f t="shared" si="87"/>
        <v>103</v>
      </c>
      <c r="AH107" s="17">
        <v>103</v>
      </c>
      <c r="AK107" s="10">
        <f t="shared" si="112"/>
        <v>1</v>
      </c>
      <c r="AL107" s="10">
        <f t="shared" si="113"/>
        <v>1</v>
      </c>
      <c r="AM107" s="10">
        <f t="shared" si="114"/>
        <v>1</v>
      </c>
      <c r="AN107" s="10">
        <f t="shared" si="115"/>
        <v>1</v>
      </c>
      <c r="AO107" s="10">
        <f t="shared" si="116"/>
        <v>1</v>
      </c>
      <c r="AP107" s="10">
        <f t="shared" si="117"/>
        <v>1</v>
      </c>
      <c r="AQ107" s="10">
        <f t="shared" si="118"/>
        <v>1</v>
      </c>
      <c r="AR107" s="10">
        <f t="shared" si="119"/>
        <v>1</v>
      </c>
      <c r="AS107" s="10">
        <f t="shared" si="120"/>
        <v>1</v>
      </c>
      <c r="AT107" s="10">
        <f t="shared" si="121"/>
        <v>2</v>
      </c>
      <c r="AU107" s="10">
        <f t="shared" si="122"/>
        <v>3</v>
      </c>
      <c r="AV107" s="10">
        <f t="shared" si="123"/>
        <v>2</v>
      </c>
      <c r="AW107" s="10">
        <f t="shared" si="124"/>
        <v>1</v>
      </c>
      <c r="AX107" s="10">
        <f t="shared" si="125"/>
        <v>1</v>
      </c>
      <c r="AY107" s="10">
        <f t="shared" si="126"/>
        <v>1</v>
      </c>
      <c r="AZ107" s="10">
        <f t="shared" si="127"/>
        <v>1</v>
      </c>
      <c r="BA107" s="10">
        <f t="shared" si="128"/>
        <v>2</v>
      </c>
      <c r="BB107" s="10">
        <f t="shared" si="129"/>
        <v>2</v>
      </c>
      <c r="BC107" s="10"/>
      <c r="BE107" s="10">
        <f t="shared" si="130"/>
        <v>2</v>
      </c>
      <c r="BH107" s="10">
        <f t="shared" si="131"/>
        <v>184</v>
      </c>
      <c r="BI107" s="10">
        <f t="shared" si="132"/>
        <v>139</v>
      </c>
      <c r="BJ107" s="10">
        <f t="shared" si="133"/>
        <v>112</v>
      </c>
      <c r="BK107" s="10" t="str">
        <f t="shared" si="134"/>
        <v/>
      </c>
      <c r="BL107" s="10" t="str">
        <f t="shared" si="135"/>
        <v/>
      </c>
      <c r="BM107" s="10" t="str">
        <f t="shared" si="136"/>
        <v/>
      </c>
      <c r="BN107" s="10" t="str">
        <f t="shared" si="137"/>
        <v/>
      </c>
      <c r="BO107" s="10" t="str">
        <f t="shared" si="138"/>
        <v/>
      </c>
      <c r="BP107" s="10" t="str">
        <f t="shared" si="139"/>
        <v/>
      </c>
      <c r="BQ107" s="10" t="str">
        <f t="shared" si="140"/>
        <v/>
      </c>
      <c r="BR107" s="10" t="str">
        <f t="shared" si="141"/>
        <v/>
      </c>
      <c r="BS107" s="10" t="str">
        <f t="shared" si="142"/>
        <v/>
      </c>
      <c r="BT107" s="10" t="str">
        <f t="shared" si="143"/>
        <v/>
      </c>
      <c r="BU107" s="10" t="str">
        <f t="shared" si="144"/>
        <v/>
      </c>
      <c r="BV107" s="10" t="str">
        <f t="shared" si="145"/>
        <v/>
      </c>
      <c r="BW107" s="10" t="str">
        <f t="shared" si="146"/>
        <v/>
      </c>
      <c r="BX107" s="10" t="str">
        <f t="shared" si="147"/>
        <v>-</v>
      </c>
      <c r="BY107" s="10" t="str">
        <f t="shared" si="148"/>
        <v>-</v>
      </c>
      <c r="BZ107" s="10" t="str">
        <f t="shared" si="149"/>
        <v>-</v>
      </c>
      <c r="CA107" s="31">
        <f t="shared" si="150"/>
        <v>13</v>
      </c>
      <c r="CC107">
        <f t="shared" si="109"/>
        <v>435</v>
      </c>
      <c r="EN107" s="10">
        <v>104</v>
      </c>
      <c r="EP107" s="10">
        <f t="shared" si="151"/>
        <v>103</v>
      </c>
      <c r="EQ107" s="10" t="str">
        <f t="shared" si="111"/>
        <v>(103)</v>
      </c>
    </row>
    <row r="108" spans="1:147" ht="15.75">
      <c r="A108" s="7" t="str">
        <f t="shared" si="78"/>
        <v>104 (104)</v>
      </c>
      <c r="B108" s="92" t="s">
        <v>216</v>
      </c>
      <c r="C108" s="9" t="s">
        <v>79</v>
      </c>
      <c r="D108" s="20">
        <f t="shared" si="79"/>
        <v>428</v>
      </c>
      <c r="E108" s="18"/>
      <c r="F108" s="14">
        <f t="shared" si="80"/>
        <v>4</v>
      </c>
      <c r="G108" s="19">
        <f t="shared" si="81"/>
        <v>53.5</v>
      </c>
      <c r="H108" s="18"/>
      <c r="I108" s="14"/>
      <c r="J108" s="14"/>
      <c r="K108" s="14"/>
      <c r="L108" s="14">
        <v>147</v>
      </c>
      <c r="M108" s="14">
        <v>106</v>
      </c>
      <c r="N108" s="14"/>
      <c r="O108" s="14"/>
      <c r="P108" s="50"/>
      <c r="Q108" s="29">
        <v>102</v>
      </c>
      <c r="R108" s="51"/>
      <c r="S108" s="14"/>
      <c r="T108" s="64">
        <v>73</v>
      </c>
      <c r="U108" s="14"/>
      <c r="V108" s="14"/>
      <c r="W108" s="14"/>
      <c r="X108" s="14"/>
      <c r="Y108" s="14"/>
      <c r="Z108" s="14"/>
      <c r="AA108" s="24">
        <f t="shared" si="82"/>
        <v>18</v>
      </c>
      <c r="AB108" s="68" t="str">
        <f t="shared" si="83"/>
        <v>-</v>
      </c>
      <c r="AC108" s="68" t="str">
        <f t="shared" si="84"/>
        <v>-</v>
      </c>
      <c r="AD108" s="68" t="str">
        <f t="shared" si="85"/>
        <v>-</v>
      </c>
      <c r="AE108" s="32">
        <v>104</v>
      </c>
      <c r="AF108" s="32">
        <f t="shared" si="86"/>
        <v>104</v>
      </c>
      <c r="AG108" s="32">
        <f t="shared" si="87"/>
        <v>104</v>
      </c>
      <c r="AH108" s="17">
        <v>104</v>
      </c>
      <c r="AK108" s="10">
        <f t="shared" si="112"/>
        <v>1</v>
      </c>
      <c r="AL108" s="10">
        <f t="shared" si="113"/>
        <v>1</v>
      </c>
      <c r="AM108" s="10">
        <f t="shared" si="114"/>
        <v>1</v>
      </c>
      <c r="AN108" s="10">
        <f t="shared" si="115"/>
        <v>2</v>
      </c>
      <c r="AO108" s="10">
        <f t="shared" si="116"/>
        <v>3</v>
      </c>
      <c r="AP108" s="10">
        <f t="shared" si="117"/>
        <v>2</v>
      </c>
      <c r="AQ108" s="10">
        <f t="shared" si="118"/>
        <v>1</v>
      </c>
      <c r="AR108" s="10">
        <f t="shared" si="119"/>
        <v>1</v>
      </c>
      <c r="AS108" s="10">
        <f t="shared" si="120"/>
        <v>2</v>
      </c>
      <c r="AT108" s="10">
        <f t="shared" si="121"/>
        <v>2</v>
      </c>
      <c r="AU108" s="10">
        <f t="shared" si="122"/>
        <v>1</v>
      </c>
      <c r="AV108" s="10">
        <f t="shared" si="123"/>
        <v>2</v>
      </c>
      <c r="AW108" s="10">
        <f t="shared" si="124"/>
        <v>2</v>
      </c>
      <c r="AX108" s="10">
        <f t="shared" si="125"/>
        <v>1</v>
      </c>
      <c r="AY108" s="10">
        <f t="shared" si="126"/>
        <v>1</v>
      </c>
      <c r="AZ108" s="10">
        <f t="shared" si="127"/>
        <v>1</v>
      </c>
      <c r="BA108" s="10">
        <f t="shared" si="128"/>
        <v>1</v>
      </c>
      <c r="BB108" s="10">
        <f t="shared" si="129"/>
        <v>1</v>
      </c>
      <c r="BC108" s="10"/>
      <c r="BE108" s="10">
        <f t="shared" si="130"/>
        <v>2</v>
      </c>
      <c r="BH108" s="10">
        <f t="shared" si="131"/>
        <v>147</v>
      </c>
      <c r="BI108" s="10">
        <f t="shared" si="132"/>
        <v>106</v>
      </c>
      <c r="BJ108" s="10">
        <f t="shared" si="133"/>
        <v>102</v>
      </c>
      <c r="BK108" s="10">
        <f t="shared" si="134"/>
        <v>73</v>
      </c>
      <c r="BL108" s="10" t="str">
        <f t="shared" si="135"/>
        <v/>
      </c>
      <c r="BM108" s="10" t="str">
        <f t="shared" si="136"/>
        <v/>
      </c>
      <c r="BN108" s="10" t="str">
        <f t="shared" si="137"/>
        <v/>
      </c>
      <c r="BO108" s="10" t="str">
        <f t="shared" si="138"/>
        <v/>
      </c>
      <c r="BP108" s="10" t="str">
        <f t="shared" si="139"/>
        <v/>
      </c>
      <c r="BQ108" s="10" t="str">
        <f t="shared" si="140"/>
        <v/>
      </c>
      <c r="BR108" s="10" t="str">
        <f t="shared" si="141"/>
        <v/>
      </c>
      <c r="BS108" s="10" t="str">
        <f t="shared" si="142"/>
        <v/>
      </c>
      <c r="BT108" s="10" t="str">
        <f t="shared" si="143"/>
        <v/>
      </c>
      <c r="BU108" s="10" t="str">
        <f t="shared" si="144"/>
        <v/>
      </c>
      <c r="BV108" s="10" t="str">
        <f t="shared" si="145"/>
        <v/>
      </c>
      <c r="BW108" s="10" t="str">
        <f t="shared" si="146"/>
        <v/>
      </c>
      <c r="BX108" s="10" t="str">
        <f t="shared" si="147"/>
        <v>-</v>
      </c>
      <c r="BY108" s="10" t="str">
        <f t="shared" si="148"/>
        <v>-</v>
      </c>
      <c r="BZ108" s="10" t="str">
        <f t="shared" si="149"/>
        <v>-</v>
      </c>
      <c r="CA108" s="31">
        <f t="shared" si="150"/>
        <v>12</v>
      </c>
      <c r="CC108">
        <f t="shared" si="109"/>
        <v>428</v>
      </c>
      <c r="EN108" s="10">
        <v>105</v>
      </c>
      <c r="EP108" s="10">
        <f t="shared" si="151"/>
        <v>104</v>
      </c>
      <c r="EQ108" s="10" t="str">
        <f t="shared" si="111"/>
        <v>(104)</v>
      </c>
    </row>
    <row r="109" spans="1:147" ht="15.75">
      <c r="A109" s="7" t="str">
        <f t="shared" si="78"/>
        <v>105 (105)</v>
      </c>
      <c r="B109" s="8" t="s">
        <v>294</v>
      </c>
      <c r="C109" s="9" t="s">
        <v>33</v>
      </c>
      <c r="D109" s="20">
        <f t="shared" si="79"/>
        <v>419</v>
      </c>
      <c r="E109" s="18"/>
      <c r="F109" s="14">
        <f t="shared" si="80"/>
        <v>2</v>
      </c>
      <c r="G109" s="19">
        <f t="shared" si="81"/>
        <v>104.75</v>
      </c>
      <c r="H109" s="18"/>
      <c r="I109" s="61"/>
      <c r="J109" s="61"/>
      <c r="K109" s="61"/>
      <c r="L109" s="61"/>
      <c r="M109" s="61"/>
      <c r="N109" s="61"/>
      <c r="O109" s="61"/>
      <c r="P109" s="96"/>
      <c r="Q109" s="61"/>
      <c r="R109" s="94"/>
      <c r="S109" s="61">
        <v>152</v>
      </c>
      <c r="T109" s="61">
        <v>267</v>
      </c>
      <c r="U109" s="61"/>
      <c r="V109" s="61"/>
      <c r="W109" s="61"/>
      <c r="X109" s="61"/>
      <c r="Y109" s="61"/>
      <c r="Z109" s="61"/>
      <c r="AA109" s="104">
        <f t="shared" si="82"/>
        <v>18</v>
      </c>
      <c r="AB109" s="68" t="str">
        <f t="shared" si="83"/>
        <v>-</v>
      </c>
      <c r="AC109" s="68" t="str">
        <f t="shared" si="84"/>
        <v>-</v>
      </c>
      <c r="AD109" s="68" t="str">
        <f t="shared" si="85"/>
        <v>-</v>
      </c>
      <c r="AE109" s="32">
        <v>105</v>
      </c>
      <c r="AF109" s="32">
        <f t="shared" si="86"/>
        <v>105</v>
      </c>
      <c r="AG109" s="32">
        <f t="shared" si="87"/>
        <v>105</v>
      </c>
      <c r="AH109" s="17">
        <v>105</v>
      </c>
      <c r="AK109" s="10">
        <f t="shared" si="112"/>
        <v>1</v>
      </c>
      <c r="AL109" s="10">
        <f t="shared" si="113"/>
        <v>1</v>
      </c>
      <c r="AM109" s="10">
        <f t="shared" si="114"/>
        <v>1</v>
      </c>
      <c r="AN109" s="10">
        <f t="shared" si="115"/>
        <v>1</v>
      </c>
      <c r="AO109" s="10">
        <f t="shared" si="116"/>
        <v>1</v>
      </c>
      <c r="AP109" s="10">
        <f t="shared" si="117"/>
        <v>1</v>
      </c>
      <c r="AQ109" s="10">
        <f t="shared" si="118"/>
        <v>1</v>
      </c>
      <c r="AR109" s="10">
        <f t="shared" si="119"/>
        <v>1</v>
      </c>
      <c r="AS109" s="10">
        <f t="shared" si="120"/>
        <v>1</v>
      </c>
      <c r="AT109" s="10">
        <f t="shared" si="121"/>
        <v>1</v>
      </c>
      <c r="AU109" s="10">
        <f t="shared" si="122"/>
        <v>2</v>
      </c>
      <c r="AV109" s="10">
        <f t="shared" si="123"/>
        <v>3</v>
      </c>
      <c r="AW109" s="10">
        <f t="shared" si="124"/>
        <v>2</v>
      </c>
      <c r="AX109" s="10">
        <f t="shared" si="125"/>
        <v>1</v>
      </c>
      <c r="AY109" s="10">
        <f t="shared" si="126"/>
        <v>1</v>
      </c>
      <c r="AZ109" s="10">
        <f t="shared" si="127"/>
        <v>1</v>
      </c>
      <c r="BA109" s="10">
        <f t="shared" si="128"/>
        <v>1</v>
      </c>
      <c r="BB109" s="10">
        <f t="shared" si="129"/>
        <v>1</v>
      </c>
      <c r="BC109" s="10"/>
      <c r="BE109" s="10">
        <f t="shared" si="130"/>
        <v>2</v>
      </c>
      <c r="BH109" s="10">
        <f t="shared" si="131"/>
        <v>267</v>
      </c>
      <c r="BI109" s="10">
        <f t="shared" si="132"/>
        <v>152</v>
      </c>
      <c r="BJ109" s="10" t="str">
        <f t="shared" si="133"/>
        <v/>
      </c>
      <c r="BK109" s="10" t="str">
        <f t="shared" si="134"/>
        <v/>
      </c>
      <c r="BL109" s="10" t="str">
        <f t="shared" si="135"/>
        <v/>
      </c>
      <c r="BM109" s="10" t="str">
        <f t="shared" si="136"/>
        <v/>
      </c>
      <c r="BN109" s="10" t="str">
        <f t="shared" si="137"/>
        <v/>
      </c>
      <c r="BO109" s="10" t="str">
        <f t="shared" si="138"/>
        <v/>
      </c>
      <c r="BP109" s="10" t="str">
        <f t="shared" si="139"/>
        <v/>
      </c>
      <c r="BQ109" s="10" t="str">
        <f t="shared" si="140"/>
        <v/>
      </c>
      <c r="BR109" s="10" t="str">
        <f t="shared" si="141"/>
        <v/>
      </c>
      <c r="BS109" s="10" t="str">
        <f t="shared" si="142"/>
        <v/>
      </c>
      <c r="BT109" s="10" t="str">
        <f t="shared" si="143"/>
        <v/>
      </c>
      <c r="BU109" s="10" t="str">
        <f t="shared" si="144"/>
        <v/>
      </c>
      <c r="BV109" s="10" t="str">
        <f t="shared" si="145"/>
        <v/>
      </c>
      <c r="BW109" s="10" t="str">
        <f t="shared" si="146"/>
        <v/>
      </c>
      <c r="BX109" s="10" t="str">
        <f t="shared" si="147"/>
        <v>-</v>
      </c>
      <c r="BY109" s="10" t="str">
        <f t="shared" si="148"/>
        <v>-</v>
      </c>
      <c r="BZ109" s="10" t="str">
        <f t="shared" si="149"/>
        <v>-</v>
      </c>
      <c r="CA109" s="31">
        <f t="shared" si="150"/>
        <v>14</v>
      </c>
      <c r="CC109">
        <f t="shared" si="109"/>
        <v>419</v>
      </c>
      <c r="EN109" s="10">
        <v>106</v>
      </c>
      <c r="EP109" s="10">
        <f t="shared" si="151"/>
        <v>105</v>
      </c>
      <c r="EQ109" s="10" t="str">
        <f t="shared" si="111"/>
        <v>(105)</v>
      </c>
    </row>
    <row r="110" spans="1:147" ht="15.75">
      <c r="A110" s="7" t="str">
        <f t="shared" si="78"/>
        <v>106 (106)</v>
      </c>
      <c r="B110" s="8" t="s">
        <v>162</v>
      </c>
      <c r="C110" s="9" t="s">
        <v>85</v>
      </c>
      <c r="D110" s="20">
        <f t="shared" si="79"/>
        <v>415</v>
      </c>
      <c r="E110" s="18"/>
      <c r="F110" s="14">
        <f t="shared" si="80"/>
        <v>4</v>
      </c>
      <c r="G110" s="19">
        <f t="shared" si="81"/>
        <v>51.875</v>
      </c>
      <c r="H110" s="18"/>
      <c r="I110" s="14"/>
      <c r="J110" s="14">
        <v>157</v>
      </c>
      <c r="K110" s="14"/>
      <c r="L110" s="14"/>
      <c r="M110" s="14"/>
      <c r="N110" s="14">
        <v>110</v>
      </c>
      <c r="O110" s="14"/>
      <c r="P110" s="50"/>
      <c r="Q110" s="29"/>
      <c r="R110" s="51"/>
      <c r="S110" s="14"/>
      <c r="T110" s="64">
        <v>62</v>
      </c>
      <c r="U110" s="14"/>
      <c r="V110" s="14"/>
      <c r="W110" s="14"/>
      <c r="X110" s="14"/>
      <c r="Y110" s="99"/>
      <c r="Z110" s="14">
        <v>86</v>
      </c>
      <c r="AA110" s="24">
        <f t="shared" si="82"/>
        <v>18</v>
      </c>
      <c r="AB110" s="68" t="str">
        <f t="shared" si="83"/>
        <v>-</v>
      </c>
      <c r="AC110" s="68" t="str">
        <f t="shared" si="84"/>
        <v>-</v>
      </c>
      <c r="AD110" s="68" t="str">
        <f t="shared" si="85"/>
        <v>-</v>
      </c>
      <c r="AE110" s="32">
        <v>106</v>
      </c>
      <c r="AF110" s="32">
        <f t="shared" si="86"/>
        <v>106</v>
      </c>
      <c r="AG110" s="32">
        <f t="shared" si="87"/>
        <v>106</v>
      </c>
      <c r="AH110" s="17">
        <v>106</v>
      </c>
      <c r="AK110" s="10">
        <f t="shared" si="112"/>
        <v>1</v>
      </c>
      <c r="AL110" s="10">
        <f t="shared" si="113"/>
        <v>2</v>
      </c>
      <c r="AM110" s="10">
        <f t="shared" si="114"/>
        <v>2</v>
      </c>
      <c r="AN110" s="10">
        <f t="shared" si="115"/>
        <v>1</v>
      </c>
      <c r="AO110" s="10">
        <f t="shared" si="116"/>
        <v>1</v>
      </c>
      <c r="AP110" s="10">
        <f t="shared" si="117"/>
        <v>2</v>
      </c>
      <c r="AQ110" s="10">
        <f t="shared" si="118"/>
        <v>2</v>
      </c>
      <c r="AR110" s="10">
        <f t="shared" si="119"/>
        <v>1</v>
      </c>
      <c r="AS110" s="10">
        <f t="shared" si="120"/>
        <v>1</v>
      </c>
      <c r="AT110" s="10">
        <f t="shared" si="121"/>
        <v>1</v>
      </c>
      <c r="AU110" s="10">
        <f t="shared" si="122"/>
        <v>1</v>
      </c>
      <c r="AV110" s="10">
        <f t="shared" si="123"/>
        <v>2</v>
      </c>
      <c r="AW110" s="10">
        <f t="shared" si="124"/>
        <v>2</v>
      </c>
      <c r="AX110" s="10">
        <f t="shared" si="125"/>
        <v>1</v>
      </c>
      <c r="AY110" s="10">
        <f t="shared" si="126"/>
        <v>1</v>
      </c>
      <c r="AZ110" s="10">
        <f t="shared" si="127"/>
        <v>1</v>
      </c>
      <c r="BA110" s="10">
        <f t="shared" si="128"/>
        <v>1</v>
      </c>
      <c r="BB110" s="10">
        <f t="shared" si="129"/>
        <v>2</v>
      </c>
      <c r="BC110" s="10"/>
      <c r="BE110" s="10">
        <f t="shared" si="130"/>
        <v>2</v>
      </c>
      <c r="BH110" s="10">
        <f t="shared" si="131"/>
        <v>157</v>
      </c>
      <c r="BI110" s="10">
        <f t="shared" si="132"/>
        <v>110</v>
      </c>
      <c r="BJ110" s="10">
        <f t="shared" si="133"/>
        <v>86</v>
      </c>
      <c r="BK110" s="10">
        <f t="shared" si="134"/>
        <v>62</v>
      </c>
      <c r="BL110" s="10" t="str">
        <f t="shared" si="135"/>
        <v/>
      </c>
      <c r="BM110" s="10" t="str">
        <f t="shared" si="136"/>
        <v/>
      </c>
      <c r="BN110" s="10" t="str">
        <f t="shared" si="137"/>
        <v/>
      </c>
      <c r="BO110" s="10" t="str">
        <f t="shared" si="138"/>
        <v/>
      </c>
      <c r="BP110" s="10" t="str">
        <f t="shared" si="139"/>
        <v/>
      </c>
      <c r="BQ110" s="10" t="str">
        <f t="shared" si="140"/>
        <v/>
      </c>
      <c r="BR110" s="10" t="str">
        <f t="shared" si="141"/>
        <v/>
      </c>
      <c r="BS110" s="10" t="str">
        <f t="shared" si="142"/>
        <v/>
      </c>
      <c r="BT110" s="10" t="str">
        <f t="shared" si="143"/>
        <v/>
      </c>
      <c r="BU110" s="10" t="str">
        <f t="shared" si="144"/>
        <v/>
      </c>
      <c r="BV110" s="10" t="str">
        <f t="shared" si="145"/>
        <v/>
      </c>
      <c r="BW110" s="10" t="str">
        <f t="shared" si="146"/>
        <v/>
      </c>
      <c r="BX110" s="10" t="str">
        <f t="shared" si="147"/>
        <v>-</v>
      </c>
      <c r="BY110" s="10" t="str">
        <f t="shared" si="148"/>
        <v>-</v>
      </c>
      <c r="BZ110" s="10" t="str">
        <f t="shared" si="149"/>
        <v>-</v>
      </c>
      <c r="CA110" s="31">
        <f t="shared" si="150"/>
        <v>12</v>
      </c>
      <c r="CC110">
        <f t="shared" si="109"/>
        <v>415</v>
      </c>
      <c r="EN110" s="10">
        <v>107</v>
      </c>
      <c r="EP110" s="10">
        <f t="shared" si="151"/>
        <v>106</v>
      </c>
      <c r="EQ110" s="10" t="str">
        <f t="shared" si="111"/>
        <v>(106)</v>
      </c>
    </row>
    <row r="111" spans="1:147" ht="15.75">
      <c r="A111" s="7" t="str">
        <f t="shared" si="78"/>
        <v>107 (107)</v>
      </c>
      <c r="B111" s="8" t="s">
        <v>227</v>
      </c>
      <c r="C111" s="62" t="s">
        <v>44</v>
      </c>
      <c r="D111" s="20">
        <f t="shared" si="79"/>
        <v>409</v>
      </c>
      <c r="E111" s="18"/>
      <c r="F111" s="14">
        <f t="shared" si="80"/>
        <v>3</v>
      </c>
      <c r="G111" s="19">
        <f t="shared" si="81"/>
        <v>68.166666666666671</v>
      </c>
      <c r="H111" s="18"/>
      <c r="I111" s="14">
        <v>158</v>
      </c>
      <c r="J111" s="14"/>
      <c r="K111" s="14"/>
      <c r="L111" s="14">
        <v>110</v>
      </c>
      <c r="M111" s="14"/>
      <c r="N111" s="14"/>
      <c r="O111" s="14"/>
      <c r="P111" s="50"/>
      <c r="Q111" s="29"/>
      <c r="R111" s="51"/>
      <c r="S111" s="14"/>
      <c r="T111" s="14"/>
      <c r="U111" s="14"/>
      <c r="V111" s="14"/>
      <c r="W111" s="14"/>
      <c r="X111" s="14"/>
      <c r="Y111" s="14"/>
      <c r="Z111" s="14">
        <v>141</v>
      </c>
      <c r="AA111" s="24">
        <f t="shared" si="82"/>
        <v>18</v>
      </c>
      <c r="AB111" s="68" t="str">
        <f t="shared" si="83"/>
        <v>-</v>
      </c>
      <c r="AC111" s="68" t="str">
        <f t="shared" si="84"/>
        <v>-</v>
      </c>
      <c r="AD111" s="68" t="str">
        <f t="shared" si="85"/>
        <v>-</v>
      </c>
      <c r="AE111" s="32">
        <v>107</v>
      </c>
      <c r="AF111" s="32">
        <f t="shared" si="86"/>
        <v>107</v>
      </c>
      <c r="AG111" s="32">
        <f t="shared" si="87"/>
        <v>107</v>
      </c>
      <c r="AH111" s="17">
        <v>107</v>
      </c>
      <c r="AK111" s="10">
        <f t="shared" si="112"/>
        <v>2</v>
      </c>
      <c r="AL111" s="10">
        <f t="shared" si="113"/>
        <v>2</v>
      </c>
      <c r="AM111" s="10">
        <f t="shared" si="114"/>
        <v>1</v>
      </c>
      <c r="AN111" s="10">
        <f t="shared" si="115"/>
        <v>2</v>
      </c>
      <c r="AO111" s="10">
        <f t="shared" si="116"/>
        <v>2</v>
      </c>
      <c r="AP111" s="10">
        <f t="shared" si="117"/>
        <v>1</v>
      </c>
      <c r="AQ111" s="10">
        <f t="shared" si="118"/>
        <v>1</v>
      </c>
      <c r="AR111" s="10">
        <f t="shared" si="119"/>
        <v>1</v>
      </c>
      <c r="AS111" s="10">
        <f t="shared" si="120"/>
        <v>1</v>
      </c>
      <c r="AT111" s="10">
        <f t="shared" si="121"/>
        <v>1</v>
      </c>
      <c r="AU111" s="10">
        <f t="shared" si="122"/>
        <v>1</v>
      </c>
      <c r="AV111" s="10">
        <f t="shared" si="123"/>
        <v>1</v>
      </c>
      <c r="AW111" s="10">
        <f t="shared" si="124"/>
        <v>1</v>
      </c>
      <c r="AX111" s="10">
        <f t="shared" si="125"/>
        <v>1</v>
      </c>
      <c r="AY111" s="10">
        <f t="shared" si="126"/>
        <v>1</v>
      </c>
      <c r="AZ111" s="10">
        <f t="shared" si="127"/>
        <v>1</v>
      </c>
      <c r="BA111" s="10">
        <f t="shared" si="128"/>
        <v>1</v>
      </c>
      <c r="BB111" s="10">
        <f t="shared" si="129"/>
        <v>2</v>
      </c>
      <c r="BC111" s="10"/>
      <c r="BE111" s="10">
        <f t="shared" si="130"/>
        <v>2</v>
      </c>
      <c r="BH111" s="10">
        <f t="shared" si="131"/>
        <v>158</v>
      </c>
      <c r="BI111" s="10">
        <f t="shared" si="132"/>
        <v>141</v>
      </c>
      <c r="BJ111" s="10">
        <f t="shared" si="133"/>
        <v>110</v>
      </c>
      <c r="BK111" s="10" t="str">
        <f t="shared" si="134"/>
        <v/>
      </c>
      <c r="BL111" s="10" t="str">
        <f t="shared" si="135"/>
        <v/>
      </c>
      <c r="BM111" s="10" t="str">
        <f t="shared" si="136"/>
        <v/>
      </c>
      <c r="BN111" s="10" t="str">
        <f t="shared" si="137"/>
        <v/>
      </c>
      <c r="BO111" s="10" t="str">
        <f t="shared" si="138"/>
        <v/>
      </c>
      <c r="BP111" s="10" t="str">
        <f t="shared" si="139"/>
        <v/>
      </c>
      <c r="BQ111" s="10" t="str">
        <f t="shared" si="140"/>
        <v/>
      </c>
      <c r="BR111" s="10" t="str">
        <f t="shared" si="141"/>
        <v/>
      </c>
      <c r="BS111" s="10" t="str">
        <f t="shared" si="142"/>
        <v/>
      </c>
      <c r="BT111" s="10" t="str">
        <f t="shared" si="143"/>
        <v/>
      </c>
      <c r="BU111" s="10" t="str">
        <f t="shared" si="144"/>
        <v/>
      </c>
      <c r="BV111" s="10" t="str">
        <f t="shared" si="145"/>
        <v/>
      </c>
      <c r="BW111" s="10" t="str">
        <f t="shared" si="146"/>
        <v/>
      </c>
      <c r="BX111" s="10" t="str">
        <f t="shared" si="147"/>
        <v>-</v>
      </c>
      <c r="BY111" s="10" t="str">
        <f t="shared" si="148"/>
        <v>-</v>
      </c>
      <c r="BZ111" s="10" t="str">
        <f t="shared" si="149"/>
        <v>-</v>
      </c>
      <c r="CA111" s="31">
        <f t="shared" si="150"/>
        <v>13</v>
      </c>
      <c r="CC111">
        <f t="shared" si="109"/>
        <v>409</v>
      </c>
      <c r="EN111" s="10">
        <v>108</v>
      </c>
      <c r="EP111" s="10">
        <f t="shared" si="151"/>
        <v>107</v>
      </c>
      <c r="EQ111" s="10" t="str">
        <f t="shared" si="111"/>
        <v>(107)</v>
      </c>
    </row>
    <row r="112" spans="1:147" ht="15.75">
      <c r="A112" s="7" t="str">
        <f t="shared" si="78"/>
        <v>108 (108)</v>
      </c>
      <c r="B112" s="8" t="s">
        <v>226</v>
      </c>
      <c r="C112" s="9" t="s">
        <v>44</v>
      </c>
      <c r="D112" s="20">
        <f t="shared" si="79"/>
        <v>402</v>
      </c>
      <c r="E112" s="18"/>
      <c r="F112" s="14">
        <f t="shared" si="80"/>
        <v>2</v>
      </c>
      <c r="G112" s="19">
        <f t="shared" si="81"/>
        <v>100.5</v>
      </c>
      <c r="H112" s="18"/>
      <c r="I112" s="61">
        <v>190</v>
      </c>
      <c r="J112" s="61"/>
      <c r="K112" s="61"/>
      <c r="L112" s="61"/>
      <c r="M112" s="61"/>
      <c r="N112" s="61"/>
      <c r="O112" s="61"/>
      <c r="P112" s="96"/>
      <c r="Q112" s="61"/>
      <c r="R112" s="94"/>
      <c r="S112" s="61"/>
      <c r="T112" s="61"/>
      <c r="U112" s="61"/>
      <c r="V112" s="61"/>
      <c r="W112" s="61"/>
      <c r="X112" s="61"/>
      <c r="Y112" s="61"/>
      <c r="Z112" s="61">
        <v>212</v>
      </c>
      <c r="AA112" s="104">
        <f t="shared" si="82"/>
        <v>18</v>
      </c>
      <c r="AB112" s="68" t="str">
        <f t="shared" si="83"/>
        <v>-</v>
      </c>
      <c r="AC112" s="68" t="str">
        <f t="shared" si="84"/>
        <v>-</v>
      </c>
      <c r="AD112" s="68" t="str">
        <f t="shared" si="85"/>
        <v>-</v>
      </c>
      <c r="AE112" s="32">
        <v>108</v>
      </c>
      <c r="AF112" s="32">
        <f t="shared" si="86"/>
        <v>108</v>
      </c>
      <c r="AG112" s="32">
        <f t="shared" si="87"/>
        <v>108</v>
      </c>
      <c r="AH112" s="17">
        <v>108</v>
      </c>
      <c r="AK112" s="10">
        <f t="shared" si="112"/>
        <v>2</v>
      </c>
      <c r="AL112" s="10">
        <f t="shared" si="113"/>
        <v>2</v>
      </c>
      <c r="AM112" s="10">
        <f t="shared" si="114"/>
        <v>1</v>
      </c>
      <c r="AN112" s="10">
        <f t="shared" si="115"/>
        <v>1</v>
      </c>
      <c r="AO112" s="10">
        <f t="shared" si="116"/>
        <v>1</v>
      </c>
      <c r="AP112" s="10">
        <f t="shared" si="117"/>
        <v>1</v>
      </c>
      <c r="AQ112" s="10">
        <f t="shared" si="118"/>
        <v>1</v>
      </c>
      <c r="AR112" s="10">
        <f t="shared" si="119"/>
        <v>1</v>
      </c>
      <c r="AS112" s="10">
        <f t="shared" si="120"/>
        <v>1</v>
      </c>
      <c r="AT112" s="10">
        <f t="shared" si="121"/>
        <v>1</v>
      </c>
      <c r="AU112" s="10">
        <f t="shared" si="122"/>
        <v>1</v>
      </c>
      <c r="AV112" s="10">
        <f t="shared" si="123"/>
        <v>1</v>
      </c>
      <c r="AW112" s="10">
        <f t="shared" si="124"/>
        <v>1</v>
      </c>
      <c r="AX112" s="10">
        <f t="shared" si="125"/>
        <v>1</v>
      </c>
      <c r="AY112" s="10">
        <f t="shared" si="126"/>
        <v>1</v>
      </c>
      <c r="AZ112" s="10">
        <f t="shared" si="127"/>
        <v>1</v>
      </c>
      <c r="BA112" s="10">
        <f t="shared" si="128"/>
        <v>1</v>
      </c>
      <c r="BB112" s="10">
        <f t="shared" si="129"/>
        <v>2</v>
      </c>
      <c r="BC112" s="10"/>
      <c r="BE112" s="10">
        <f t="shared" si="130"/>
        <v>2</v>
      </c>
      <c r="BH112" s="10">
        <f t="shared" si="131"/>
        <v>212</v>
      </c>
      <c r="BI112" s="10">
        <f t="shared" si="132"/>
        <v>190</v>
      </c>
      <c r="BJ112" s="10" t="str">
        <f t="shared" si="133"/>
        <v/>
      </c>
      <c r="BK112" s="10" t="str">
        <f t="shared" si="134"/>
        <v/>
      </c>
      <c r="BL112" s="10" t="str">
        <f t="shared" si="135"/>
        <v/>
      </c>
      <c r="BM112" s="10" t="str">
        <f t="shared" si="136"/>
        <v/>
      </c>
      <c r="BN112" s="10" t="str">
        <f t="shared" si="137"/>
        <v/>
      </c>
      <c r="BO112" s="10" t="str">
        <f t="shared" si="138"/>
        <v/>
      </c>
      <c r="BP112" s="10" t="str">
        <f t="shared" si="139"/>
        <v/>
      </c>
      <c r="BQ112" s="10" t="str">
        <f t="shared" si="140"/>
        <v/>
      </c>
      <c r="BR112" s="10" t="str">
        <f t="shared" si="141"/>
        <v/>
      </c>
      <c r="BS112" s="10" t="str">
        <f t="shared" si="142"/>
        <v/>
      </c>
      <c r="BT112" s="10" t="str">
        <f t="shared" si="143"/>
        <v/>
      </c>
      <c r="BU112" s="10" t="str">
        <f t="shared" si="144"/>
        <v/>
      </c>
      <c r="BV112" s="10" t="str">
        <f t="shared" si="145"/>
        <v/>
      </c>
      <c r="BW112" s="10" t="str">
        <f t="shared" si="146"/>
        <v/>
      </c>
      <c r="BX112" s="10" t="str">
        <f t="shared" si="147"/>
        <v>-</v>
      </c>
      <c r="BY112" s="10" t="str">
        <f t="shared" si="148"/>
        <v>-</v>
      </c>
      <c r="BZ112" s="10" t="str">
        <f t="shared" si="149"/>
        <v>-</v>
      </c>
      <c r="CA112" s="31">
        <f t="shared" si="150"/>
        <v>14</v>
      </c>
      <c r="CC112">
        <f t="shared" si="109"/>
        <v>402</v>
      </c>
      <c r="EN112" s="10">
        <v>102</v>
      </c>
      <c r="EP112" s="10">
        <f t="shared" si="151"/>
        <v>108</v>
      </c>
      <c r="EQ112" s="10" t="str">
        <f t="shared" si="111"/>
        <v>(108)</v>
      </c>
    </row>
    <row r="113" spans="1:147" ht="15.75">
      <c r="A113" s="7" t="str">
        <f t="shared" si="78"/>
        <v>109 (109)</v>
      </c>
      <c r="B113" s="8" t="s">
        <v>54</v>
      </c>
      <c r="C113" s="9" t="s">
        <v>49</v>
      </c>
      <c r="D113" s="20">
        <f t="shared" si="79"/>
        <v>399</v>
      </c>
      <c r="E113" s="18"/>
      <c r="F113" s="14">
        <f t="shared" si="80"/>
        <v>2</v>
      </c>
      <c r="G113" s="19">
        <f t="shared" si="81"/>
        <v>99.75</v>
      </c>
      <c r="H113" s="18"/>
      <c r="I113" s="61"/>
      <c r="J113" s="61">
        <v>217</v>
      </c>
      <c r="K113" s="61"/>
      <c r="L113" s="61"/>
      <c r="M113" s="61"/>
      <c r="N113" s="61"/>
      <c r="O113" s="61"/>
      <c r="P113" s="96"/>
      <c r="Q113" s="61">
        <v>182</v>
      </c>
      <c r="R113" s="94"/>
      <c r="S113" s="61"/>
      <c r="T113" s="61"/>
      <c r="U113" s="61"/>
      <c r="V113" s="61"/>
      <c r="W113" s="61"/>
      <c r="X113" s="61"/>
      <c r="Y113" s="61"/>
      <c r="Z113" s="61"/>
      <c r="AA113" s="104">
        <f t="shared" si="82"/>
        <v>18</v>
      </c>
      <c r="AB113" s="68" t="str">
        <f t="shared" si="83"/>
        <v>-</v>
      </c>
      <c r="AC113" s="68" t="str">
        <f t="shared" si="84"/>
        <v>-</v>
      </c>
      <c r="AD113" s="68" t="str">
        <f t="shared" si="85"/>
        <v>-</v>
      </c>
      <c r="AE113" s="32">
        <v>109</v>
      </c>
      <c r="AF113" s="32">
        <f t="shared" si="86"/>
        <v>109</v>
      </c>
      <c r="AG113" s="32">
        <f t="shared" si="87"/>
        <v>109</v>
      </c>
      <c r="AH113" s="17">
        <v>109</v>
      </c>
      <c r="AK113" s="10">
        <f t="shared" si="112"/>
        <v>1</v>
      </c>
      <c r="AL113" s="10">
        <f t="shared" si="113"/>
        <v>2</v>
      </c>
      <c r="AM113" s="10">
        <f t="shared" si="114"/>
        <v>2</v>
      </c>
      <c r="AN113" s="10">
        <f t="shared" si="115"/>
        <v>1</v>
      </c>
      <c r="AO113" s="10">
        <f t="shared" si="116"/>
        <v>1</v>
      </c>
      <c r="AP113" s="10">
        <f t="shared" si="117"/>
        <v>1</v>
      </c>
      <c r="AQ113" s="10">
        <f t="shared" si="118"/>
        <v>1</v>
      </c>
      <c r="AR113" s="10">
        <f t="shared" si="119"/>
        <v>1</v>
      </c>
      <c r="AS113" s="10">
        <f t="shared" si="120"/>
        <v>2</v>
      </c>
      <c r="AT113" s="10">
        <f t="shared" si="121"/>
        <v>2</v>
      </c>
      <c r="AU113" s="10">
        <f t="shared" si="122"/>
        <v>1</v>
      </c>
      <c r="AV113" s="10">
        <f t="shared" si="123"/>
        <v>1</v>
      </c>
      <c r="AW113" s="10">
        <f t="shared" si="124"/>
        <v>1</v>
      </c>
      <c r="AX113" s="10">
        <f t="shared" si="125"/>
        <v>1</v>
      </c>
      <c r="AY113" s="10">
        <f t="shared" si="126"/>
        <v>1</v>
      </c>
      <c r="AZ113" s="10">
        <f t="shared" si="127"/>
        <v>1</v>
      </c>
      <c r="BA113" s="10">
        <f t="shared" si="128"/>
        <v>1</v>
      </c>
      <c r="BB113" s="10">
        <f t="shared" si="129"/>
        <v>1</v>
      </c>
      <c r="BC113" s="10"/>
      <c r="BE113" s="10">
        <f t="shared" si="130"/>
        <v>2</v>
      </c>
      <c r="BH113" s="10">
        <f t="shared" si="131"/>
        <v>217</v>
      </c>
      <c r="BI113" s="10">
        <f t="shared" si="132"/>
        <v>182</v>
      </c>
      <c r="BJ113" s="10" t="str">
        <f t="shared" si="133"/>
        <v/>
      </c>
      <c r="BK113" s="10" t="str">
        <f t="shared" si="134"/>
        <v/>
      </c>
      <c r="BL113" s="10" t="str">
        <f t="shared" si="135"/>
        <v/>
      </c>
      <c r="BM113" s="10" t="str">
        <f t="shared" si="136"/>
        <v/>
      </c>
      <c r="BN113" s="10" t="str">
        <f t="shared" si="137"/>
        <v/>
      </c>
      <c r="BO113" s="10" t="str">
        <f t="shared" si="138"/>
        <v/>
      </c>
      <c r="BP113" s="10" t="str">
        <f t="shared" si="139"/>
        <v/>
      </c>
      <c r="BQ113" s="10" t="str">
        <f t="shared" si="140"/>
        <v/>
      </c>
      <c r="BR113" s="10" t="str">
        <f t="shared" si="141"/>
        <v/>
      </c>
      <c r="BS113" s="10" t="str">
        <f t="shared" si="142"/>
        <v/>
      </c>
      <c r="BT113" s="10" t="str">
        <f t="shared" si="143"/>
        <v/>
      </c>
      <c r="BU113" s="10" t="str">
        <f t="shared" si="144"/>
        <v/>
      </c>
      <c r="BV113" s="10" t="str">
        <f t="shared" si="145"/>
        <v/>
      </c>
      <c r="BW113" s="10" t="str">
        <f t="shared" si="146"/>
        <v/>
      </c>
      <c r="BX113" s="10" t="str">
        <f t="shared" si="147"/>
        <v>-</v>
      </c>
      <c r="BY113" s="10" t="str">
        <f t="shared" si="148"/>
        <v>-</v>
      </c>
      <c r="BZ113" s="10" t="str">
        <f t="shared" si="149"/>
        <v>-</v>
      </c>
      <c r="CA113" s="31">
        <f t="shared" si="150"/>
        <v>14</v>
      </c>
      <c r="CC113">
        <f t="shared" si="109"/>
        <v>399</v>
      </c>
      <c r="EN113" s="10">
        <v>109</v>
      </c>
      <c r="EP113" s="10">
        <f t="shared" si="151"/>
        <v>109</v>
      </c>
      <c r="EQ113" s="10" t="str">
        <f t="shared" si="111"/>
        <v>(109)</v>
      </c>
    </row>
    <row r="114" spans="1:147" ht="15.75">
      <c r="A114" s="7" t="str">
        <f t="shared" si="78"/>
        <v>110 (110)</v>
      </c>
      <c r="B114" s="8" t="s">
        <v>52</v>
      </c>
      <c r="C114" s="9" t="s">
        <v>85</v>
      </c>
      <c r="D114" s="20">
        <f t="shared" si="79"/>
        <v>392</v>
      </c>
      <c r="E114" s="18"/>
      <c r="F114" s="14">
        <f t="shared" si="80"/>
        <v>1</v>
      </c>
      <c r="G114" s="19">
        <f t="shared" si="81"/>
        <v>196</v>
      </c>
      <c r="H114" s="18"/>
      <c r="I114" s="61"/>
      <c r="J114" s="61"/>
      <c r="K114" s="61"/>
      <c r="L114" s="61"/>
      <c r="M114" s="61">
        <v>392</v>
      </c>
      <c r="N114" s="61"/>
      <c r="O114" s="61"/>
      <c r="P114" s="96"/>
      <c r="Q114" s="61"/>
      <c r="R114" s="94"/>
      <c r="S114" s="61"/>
      <c r="T114" s="61"/>
      <c r="U114" s="61"/>
      <c r="V114" s="61"/>
      <c r="W114" s="61"/>
      <c r="X114" s="61"/>
      <c r="Y114" s="61"/>
      <c r="Z114" s="61"/>
      <c r="AA114" s="104">
        <f t="shared" si="82"/>
        <v>18</v>
      </c>
      <c r="AB114" s="68" t="str">
        <f t="shared" si="83"/>
        <v>-</v>
      </c>
      <c r="AC114" s="68" t="str">
        <f t="shared" si="84"/>
        <v>-</v>
      </c>
      <c r="AD114" s="68" t="str">
        <f t="shared" si="85"/>
        <v>-</v>
      </c>
      <c r="AE114" s="32">
        <v>110</v>
      </c>
      <c r="AF114" s="32">
        <f t="shared" si="86"/>
        <v>110</v>
      </c>
      <c r="AG114" s="32" t="str">
        <f t="shared" si="87"/>
        <v>-</v>
      </c>
      <c r="AH114" s="17">
        <v>110</v>
      </c>
      <c r="AK114" s="10">
        <f t="shared" si="112"/>
        <v>1</v>
      </c>
      <c r="AL114" s="10">
        <f t="shared" si="113"/>
        <v>1</v>
      </c>
      <c r="AM114" s="10">
        <f t="shared" si="114"/>
        <v>1</v>
      </c>
      <c r="AN114" s="10">
        <f t="shared" si="115"/>
        <v>1</v>
      </c>
      <c r="AO114" s="10">
        <f t="shared" si="116"/>
        <v>2</v>
      </c>
      <c r="AP114" s="10">
        <f t="shared" si="117"/>
        <v>2</v>
      </c>
      <c r="AQ114" s="10">
        <f t="shared" si="118"/>
        <v>1</v>
      </c>
      <c r="AR114" s="10">
        <f t="shared" si="119"/>
        <v>1</v>
      </c>
      <c r="AS114" s="10">
        <f t="shared" si="120"/>
        <v>1</v>
      </c>
      <c r="AT114" s="10">
        <f t="shared" si="121"/>
        <v>1</v>
      </c>
      <c r="AU114" s="10">
        <f t="shared" si="122"/>
        <v>1</v>
      </c>
      <c r="AV114" s="10">
        <f t="shared" si="123"/>
        <v>1</v>
      </c>
      <c r="AW114" s="10">
        <f t="shared" si="124"/>
        <v>1</v>
      </c>
      <c r="AX114" s="10">
        <f t="shared" si="125"/>
        <v>1</v>
      </c>
      <c r="AY114" s="10">
        <f t="shared" si="126"/>
        <v>1</v>
      </c>
      <c r="AZ114" s="10">
        <f t="shared" si="127"/>
        <v>1</v>
      </c>
      <c r="BA114" s="10">
        <f t="shared" si="128"/>
        <v>1</v>
      </c>
      <c r="BB114" s="10">
        <f t="shared" si="129"/>
        <v>1</v>
      </c>
      <c r="BC114" s="10"/>
      <c r="BE114" s="10">
        <f t="shared" si="130"/>
        <v>2</v>
      </c>
      <c r="BH114" s="10">
        <f t="shared" si="131"/>
        <v>392</v>
      </c>
      <c r="BI114" s="10" t="str">
        <f t="shared" si="132"/>
        <v/>
      </c>
      <c r="BJ114" s="10" t="str">
        <f t="shared" si="133"/>
        <v/>
      </c>
      <c r="BK114" s="10" t="str">
        <f t="shared" si="134"/>
        <v/>
      </c>
      <c r="BL114" s="10" t="str">
        <f t="shared" si="135"/>
        <v/>
      </c>
      <c r="BM114" s="10" t="str">
        <f t="shared" si="136"/>
        <v/>
      </c>
      <c r="BN114" s="10" t="str">
        <f t="shared" si="137"/>
        <v/>
      </c>
      <c r="BO114" s="10" t="str">
        <f t="shared" si="138"/>
        <v/>
      </c>
      <c r="BP114" s="10" t="str">
        <f t="shared" si="139"/>
        <v/>
      </c>
      <c r="BQ114" s="10" t="str">
        <f t="shared" si="140"/>
        <v/>
      </c>
      <c r="BR114" s="10" t="str">
        <f t="shared" si="141"/>
        <v/>
      </c>
      <c r="BS114" s="10" t="str">
        <f t="shared" si="142"/>
        <v/>
      </c>
      <c r="BT114" s="10" t="str">
        <f t="shared" si="143"/>
        <v/>
      </c>
      <c r="BU114" s="10" t="str">
        <f t="shared" si="144"/>
        <v/>
      </c>
      <c r="BV114" s="10" t="str">
        <f t="shared" si="145"/>
        <v/>
      </c>
      <c r="BW114" s="10" t="str">
        <f t="shared" si="146"/>
        <v/>
      </c>
      <c r="BX114" s="10" t="str">
        <f t="shared" si="147"/>
        <v>-</v>
      </c>
      <c r="BY114" s="10" t="str">
        <f t="shared" si="148"/>
        <v>-</v>
      </c>
      <c r="BZ114" s="10" t="str">
        <f t="shared" si="149"/>
        <v>-</v>
      </c>
      <c r="CA114" s="31">
        <f t="shared" si="150"/>
        <v>15</v>
      </c>
      <c r="CC114">
        <f t="shared" si="109"/>
        <v>392</v>
      </c>
      <c r="EN114" s="10">
        <v>110</v>
      </c>
      <c r="EP114" s="10">
        <f t="shared" si="151"/>
        <v>110</v>
      </c>
      <c r="EQ114" s="10" t="str">
        <f t="shared" si="111"/>
        <v>(110)</v>
      </c>
    </row>
    <row r="115" spans="1:147" ht="15.75">
      <c r="A115" s="7" t="str">
        <f t="shared" si="78"/>
        <v>111 (111)</v>
      </c>
      <c r="B115" s="8" t="s">
        <v>129</v>
      </c>
      <c r="C115" s="9" t="s">
        <v>130</v>
      </c>
      <c r="D115" s="20">
        <f t="shared" si="79"/>
        <v>381</v>
      </c>
      <c r="E115" s="18"/>
      <c r="F115" s="14">
        <f t="shared" si="80"/>
        <v>1</v>
      </c>
      <c r="G115" s="19">
        <f t="shared" si="81"/>
        <v>190.5</v>
      </c>
      <c r="H115" s="18"/>
      <c r="I115" s="61"/>
      <c r="J115" s="61"/>
      <c r="K115" s="61"/>
      <c r="L115" s="61">
        <v>381</v>
      </c>
      <c r="M115" s="61"/>
      <c r="N115" s="61"/>
      <c r="O115" s="61"/>
      <c r="P115" s="96"/>
      <c r="Q115" s="61"/>
      <c r="R115" s="94"/>
      <c r="S115" s="61"/>
      <c r="T115" s="61"/>
      <c r="U115" s="61"/>
      <c r="V115" s="61"/>
      <c r="W115" s="61"/>
      <c r="X115" s="61"/>
      <c r="Y115" s="61"/>
      <c r="Z115" s="61"/>
      <c r="AA115" s="104">
        <f t="shared" si="82"/>
        <v>18</v>
      </c>
      <c r="AB115" s="68" t="str">
        <f t="shared" si="83"/>
        <v>-</v>
      </c>
      <c r="AC115" s="68" t="str">
        <f t="shared" si="84"/>
        <v>-</v>
      </c>
      <c r="AD115" s="68" t="str">
        <f t="shared" si="85"/>
        <v>-</v>
      </c>
      <c r="AE115" s="32">
        <v>111</v>
      </c>
      <c r="AF115" s="32">
        <f t="shared" si="86"/>
        <v>111</v>
      </c>
      <c r="AG115" s="32" t="str">
        <f t="shared" si="87"/>
        <v>-</v>
      </c>
      <c r="AH115" s="17">
        <v>111</v>
      </c>
      <c r="AK115" s="10">
        <f t="shared" si="112"/>
        <v>1</v>
      </c>
      <c r="AL115" s="10">
        <f t="shared" si="113"/>
        <v>1</v>
      </c>
      <c r="AM115" s="10">
        <f t="shared" si="114"/>
        <v>1</v>
      </c>
      <c r="AN115" s="10">
        <f t="shared" si="115"/>
        <v>2</v>
      </c>
      <c r="AO115" s="10">
        <f t="shared" si="116"/>
        <v>2</v>
      </c>
      <c r="AP115" s="10">
        <f t="shared" si="117"/>
        <v>1</v>
      </c>
      <c r="AQ115" s="10">
        <f t="shared" si="118"/>
        <v>1</v>
      </c>
      <c r="AR115" s="10">
        <f t="shared" si="119"/>
        <v>1</v>
      </c>
      <c r="AS115" s="10">
        <f t="shared" si="120"/>
        <v>1</v>
      </c>
      <c r="AT115" s="10">
        <f t="shared" si="121"/>
        <v>1</v>
      </c>
      <c r="AU115" s="10">
        <f t="shared" si="122"/>
        <v>1</v>
      </c>
      <c r="AV115" s="10">
        <f t="shared" si="123"/>
        <v>1</v>
      </c>
      <c r="AW115" s="10">
        <f t="shared" si="124"/>
        <v>1</v>
      </c>
      <c r="AX115" s="10">
        <f t="shared" si="125"/>
        <v>1</v>
      </c>
      <c r="AY115" s="10">
        <f t="shared" si="126"/>
        <v>1</v>
      </c>
      <c r="AZ115" s="10">
        <f t="shared" si="127"/>
        <v>1</v>
      </c>
      <c r="BA115" s="10">
        <f t="shared" si="128"/>
        <v>1</v>
      </c>
      <c r="BB115" s="10">
        <f t="shared" si="129"/>
        <v>1</v>
      </c>
      <c r="BC115" s="10"/>
      <c r="BE115" s="10">
        <f t="shared" si="130"/>
        <v>2</v>
      </c>
      <c r="BH115" s="10">
        <f t="shared" si="131"/>
        <v>381</v>
      </c>
      <c r="BI115" s="10" t="str">
        <f t="shared" si="132"/>
        <v/>
      </c>
      <c r="BJ115" s="10" t="str">
        <f t="shared" si="133"/>
        <v/>
      </c>
      <c r="BK115" s="10" t="str">
        <f t="shared" si="134"/>
        <v/>
      </c>
      <c r="BL115" s="10" t="str">
        <f t="shared" si="135"/>
        <v/>
      </c>
      <c r="BM115" s="10" t="str">
        <f t="shared" si="136"/>
        <v/>
      </c>
      <c r="BN115" s="10" t="str">
        <f t="shared" si="137"/>
        <v/>
      </c>
      <c r="BO115" s="10" t="str">
        <f t="shared" si="138"/>
        <v/>
      </c>
      <c r="BP115" s="10" t="str">
        <f t="shared" si="139"/>
        <v/>
      </c>
      <c r="BQ115" s="10" t="str">
        <f t="shared" si="140"/>
        <v/>
      </c>
      <c r="BR115" s="10" t="str">
        <f t="shared" si="141"/>
        <v/>
      </c>
      <c r="BS115" s="10" t="str">
        <f t="shared" si="142"/>
        <v/>
      </c>
      <c r="BT115" s="10" t="str">
        <f t="shared" si="143"/>
        <v/>
      </c>
      <c r="BU115" s="10" t="str">
        <f t="shared" si="144"/>
        <v/>
      </c>
      <c r="BV115" s="10" t="str">
        <f t="shared" si="145"/>
        <v/>
      </c>
      <c r="BW115" s="10" t="str">
        <f t="shared" si="146"/>
        <v/>
      </c>
      <c r="BX115" s="10" t="str">
        <f t="shared" si="147"/>
        <v>-</v>
      </c>
      <c r="BY115" s="10" t="str">
        <f t="shared" si="148"/>
        <v>-</v>
      </c>
      <c r="BZ115" s="10" t="str">
        <f t="shared" si="149"/>
        <v>-</v>
      </c>
      <c r="CA115" s="31">
        <f t="shared" si="150"/>
        <v>15</v>
      </c>
      <c r="CC115">
        <f t="shared" si="109"/>
        <v>381</v>
      </c>
      <c r="EN115" s="10">
        <v>116</v>
      </c>
      <c r="EP115" s="10">
        <f t="shared" si="151"/>
        <v>111</v>
      </c>
      <c r="EQ115" s="10" t="str">
        <f t="shared" si="111"/>
        <v>(111)</v>
      </c>
    </row>
    <row r="116" spans="1:147" ht="15.75">
      <c r="A116" s="7" t="str">
        <f t="shared" si="78"/>
        <v>112 (135)</v>
      </c>
      <c r="B116" s="8" t="s">
        <v>297</v>
      </c>
      <c r="C116" s="9" t="s">
        <v>306</v>
      </c>
      <c r="D116" s="20">
        <f t="shared" si="79"/>
        <v>372</v>
      </c>
      <c r="E116" s="18"/>
      <c r="F116" s="14">
        <f t="shared" si="80"/>
        <v>2</v>
      </c>
      <c r="G116" s="19">
        <f t="shared" si="81"/>
        <v>93</v>
      </c>
      <c r="H116" s="18"/>
      <c r="I116" s="14"/>
      <c r="J116" s="14"/>
      <c r="K116" s="14"/>
      <c r="L116" s="14"/>
      <c r="M116" s="14"/>
      <c r="N116" s="14"/>
      <c r="O116" s="14"/>
      <c r="P116" s="50"/>
      <c r="Q116" s="29"/>
      <c r="R116" s="51"/>
      <c r="S116" s="14"/>
      <c r="T116" s="14"/>
      <c r="U116" s="14">
        <v>189</v>
      </c>
      <c r="V116" s="14">
        <v>183</v>
      </c>
      <c r="W116" s="14"/>
      <c r="X116" s="14"/>
      <c r="Y116" s="14"/>
      <c r="Z116" s="14"/>
      <c r="AA116" s="24">
        <f t="shared" si="82"/>
        <v>18</v>
      </c>
      <c r="AB116" s="68" t="str">
        <f t="shared" si="83"/>
        <v>-</v>
      </c>
      <c r="AC116" s="68" t="str">
        <f t="shared" si="84"/>
        <v>-</v>
      </c>
      <c r="AD116" s="68" t="str">
        <f t="shared" si="85"/>
        <v>-</v>
      </c>
      <c r="AE116" s="32">
        <v>135</v>
      </c>
      <c r="AF116" s="32">
        <f t="shared" si="86"/>
        <v>112</v>
      </c>
      <c r="AG116" s="32">
        <f t="shared" si="87"/>
        <v>112</v>
      </c>
      <c r="AH116" s="17">
        <v>112</v>
      </c>
      <c r="AK116" s="10">
        <f t="shared" si="112"/>
        <v>1</v>
      </c>
      <c r="AL116" s="10">
        <f t="shared" si="113"/>
        <v>1</v>
      </c>
      <c r="AM116" s="10">
        <f t="shared" si="114"/>
        <v>1</v>
      </c>
      <c r="AN116" s="10">
        <f t="shared" si="115"/>
        <v>1</v>
      </c>
      <c r="AO116" s="10">
        <f t="shared" si="116"/>
        <v>1</v>
      </c>
      <c r="AP116" s="10">
        <f t="shared" si="117"/>
        <v>1</v>
      </c>
      <c r="AQ116" s="10">
        <f t="shared" si="118"/>
        <v>1</v>
      </c>
      <c r="AR116" s="10">
        <f t="shared" si="119"/>
        <v>1</v>
      </c>
      <c r="AS116" s="10">
        <f t="shared" si="120"/>
        <v>1</v>
      </c>
      <c r="AT116" s="10">
        <f t="shared" si="121"/>
        <v>1</v>
      </c>
      <c r="AU116" s="10">
        <f t="shared" si="122"/>
        <v>1</v>
      </c>
      <c r="AV116" s="10">
        <f t="shared" si="123"/>
        <v>1</v>
      </c>
      <c r="AW116" s="10">
        <f t="shared" si="124"/>
        <v>2</v>
      </c>
      <c r="AX116" s="10">
        <f t="shared" si="125"/>
        <v>3</v>
      </c>
      <c r="AY116" s="10">
        <f t="shared" si="126"/>
        <v>2</v>
      </c>
      <c r="AZ116" s="10">
        <f t="shared" si="127"/>
        <v>1</v>
      </c>
      <c r="BA116" s="10">
        <f t="shared" si="128"/>
        <v>1</v>
      </c>
      <c r="BB116" s="10">
        <f t="shared" si="129"/>
        <v>1</v>
      </c>
      <c r="BC116" s="10"/>
      <c r="BE116" s="10">
        <f t="shared" si="130"/>
        <v>2</v>
      </c>
      <c r="BH116" s="10">
        <f t="shared" si="131"/>
        <v>189</v>
      </c>
      <c r="BI116" s="10">
        <f t="shared" si="132"/>
        <v>183</v>
      </c>
      <c r="BJ116" s="10" t="str">
        <f t="shared" si="133"/>
        <v/>
      </c>
      <c r="BK116" s="10" t="str">
        <f t="shared" si="134"/>
        <v/>
      </c>
      <c r="BL116" s="10" t="str">
        <f t="shared" si="135"/>
        <v/>
      </c>
      <c r="BM116" s="10" t="str">
        <f t="shared" si="136"/>
        <v/>
      </c>
      <c r="BN116" s="10" t="str">
        <f t="shared" si="137"/>
        <v/>
      </c>
      <c r="BO116" s="10" t="str">
        <f t="shared" si="138"/>
        <v/>
      </c>
      <c r="BP116" s="10" t="str">
        <f t="shared" si="139"/>
        <v/>
      </c>
      <c r="BQ116" s="10" t="str">
        <f t="shared" si="140"/>
        <v/>
      </c>
      <c r="BR116" s="10" t="str">
        <f t="shared" si="141"/>
        <v/>
      </c>
      <c r="BS116" s="10" t="str">
        <f t="shared" si="142"/>
        <v/>
      </c>
      <c r="BT116" s="10" t="str">
        <f t="shared" si="143"/>
        <v/>
      </c>
      <c r="BU116" s="10" t="str">
        <f t="shared" si="144"/>
        <v/>
      </c>
      <c r="BV116" s="10" t="str">
        <f t="shared" si="145"/>
        <v/>
      </c>
      <c r="BW116" s="10" t="str">
        <f t="shared" si="146"/>
        <v/>
      </c>
      <c r="BX116" s="10" t="str">
        <f t="shared" si="147"/>
        <v>-</v>
      </c>
      <c r="BY116" s="10" t="str">
        <f t="shared" si="148"/>
        <v>-</v>
      </c>
      <c r="BZ116" s="10" t="str">
        <f t="shared" si="149"/>
        <v>-</v>
      </c>
      <c r="CA116" s="31">
        <f t="shared" si="150"/>
        <v>14</v>
      </c>
      <c r="CC116">
        <f t="shared" si="109"/>
        <v>372</v>
      </c>
      <c r="EN116" s="10">
        <v>111</v>
      </c>
      <c r="EP116" s="10">
        <f t="shared" si="151"/>
        <v>112</v>
      </c>
      <c r="EQ116" s="10" t="str">
        <f t="shared" si="111"/>
        <v>(135)</v>
      </c>
    </row>
    <row r="117" spans="1:147" ht="15.75">
      <c r="A117" s="7" t="str">
        <f t="shared" si="78"/>
        <v>113 (145)</v>
      </c>
      <c r="B117" s="8" t="s">
        <v>263</v>
      </c>
      <c r="C117" s="93" t="s">
        <v>255</v>
      </c>
      <c r="D117" s="20">
        <f t="shared" si="79"/>
        <v>367</v>
      </c>
      <c r="F117" s="14">
        <f t="shared" si="80"/>
        <v>2</v>
      </c>
      <c r="G117" s="19">
        <f t="shared" si="81"/>
        <v>91.75</v>
      </c>
      <c r="H117" s="97"/>
      <c r="I117" s="23"/>
      <c r="J117" s="23"/>
      <c r="K117" s="23"/>
      <c r="L117" s="23"/>
      <c r="M117" s="23"/>
      <c r="N117" s="23">
        <v>164</v>
      </c>
      <c r="O117" s="23"/>
      <c r="P117" s="108"/>
      <c r="Q117" s="23"/>
      <c r="R117" s="109"/>
      <c r="S117" s="23"/>
      <c r="T117" s="23"/>
      <c r="U117" s="23"/>
      <c r="V117" s="23">
        <v>203</v>
      </c>
      <c r="W117" s="23"/>
      <c r="X117" s="23"/>
      <c r="Y117" s="23"/>
      <c r="Z117" s="23"/>
      <c r="AA117" s="24">
        <f t="shared" si="82"/>
        <v>18</v>
      </c>
      <c r="AB117" s="68" t="str">
        <f t="shared" si="83"/>
        <v>-</v>
      </c>
      <c r="AC117" s="68" t="str">
        <f t="shared" si="84"/>
        <v>-</v>
      </c>
      <c r="AD117" s="68" t="str">
        <f t="shared" si="85"/>
        <v>-</v>
      </c>
      <c r="AE117" s="32">
        <v>145</v>
      </c>
      <c r="AF117" s="32">
        <f t="shared" si="86"/>
        <v>113</v>
      </c>
      <c r="AG117" s="32">
        <f t="shared" si="87"/>
        <v>113</v>
      </c>
      <c r="AH117" s="17">
        <v>113</v>
      </c>
      <c r="AK117" s="10">
        <f t="shared" si="112"/>
        <v>1</v>
      </c>
      <c r="AL117" s="10">
        <f t="shared" si="113"/>
        <v>1</v>
      </c>
      <c r="AM117" s="10">
        <f t="shared" si="114"/>
        <v>1</v>
      </c>
      <c r="AN117" s="10">
        <f t="shared" si="115"/>
        <v>1</v>
      </c>
      <c r="AO117" s="10">
        <f t="shared" si="116"/>
        <v>1</v>
      </c>
      <c r="AP117" s="10">
        <f t="shared" si="117"/>
        <v>2</v>
      </c>
      <c r="AQ117" s="10">
        <f t="shared" si="118"/>
        <v>2</v>
      </c>
      <c r="AR117" s="10">
        <f t="shared" si="119"/>
        <v>1</v>
      </c>
      <c r="AS117" s="10">
        <f t="shared" si="120"/>
        <v>1</v>
      </c>
      <c r="AT117" s="10">
        <f t="shared" si="121"/>
        <v>1</v>
      </c>
      <c r="AU117" s="10">
        <f t="shared" si="122"/>
        <v>1</v>
      </c>
      <c r="AV117" s="10">
        <f t="shared" si="123"/>
        <v>1</v>
      </c>
      <c r="AW117" s="10">
        <f t="shared" si="124"/>
        <v>1</v>
      </c>
      <c r="AX117" s="10">
        <f t="shared" si="125"/>
        <v>2</v>
      </c>
      <c r="AY117" s="10">
        <f t="shared" si="126"/>
        <v>2</v>
      </c>
      <c r="AZ117" s="10">
        <f t="shared" si="127"/>
        <v>1</v>
      </c>
      <c r="BA117" s="10">
        <f t="shared" si="128"/>
        <v>1</v>
      </c>
      <c r="BB117" s="10">
        <f t="shared" si="129"/>
        <v>1</v>
      </c>
      <c r="BC117" s="10"/>
      <c r="BE117" s="10">
        <f t="shared" si="130"/>
        <v>2</v>
      </c>
      <c r="BH117" s="10">
        <f t="shared" si="131"/>
        <v>203</v>
      </c>
      <c r="BI117" s="10">
        <f t="shared" si="132"/>
        <v>164</v>
      </c>
      <c r="BJ117" s="10" t="str">
        <f t="shared" si="133"/>
        <v/>
      </c>
      <c r="BK117" s="10" t="str">
        <f t="shared" si="134"/>
        <v/>
      </c>
      <c r="BL117" s="10" t="str">
        <f t="shared" si="135"/>
        <v/>
      </c>
      <c r="BM117" s="10" t="str">
        <f t="shared" si="136"/>
        <v/>
      </c>
      <c r="BN117" s="10" t="str">
        <f t="shared" si="137"/>
        <v/>
      </c>
      <c r="BO117" s="10" t="str">
        <f t="shared" si="138"/>
        <v/>
      </c>
      <c r="BP117" s="10" t="str">
        <f t="shared" si="139"/>
        <v/>
      </c>
      <c r="BQ117" s="10" t="str">
        <f t="shared" si="140"/>
        <v/>
      </c>
      <c r="BR117" s="10" t="str">
        <f t="shared" si="141"/>
        <v/>
      </c>
      <c r="BS117" s="10" t="str">
        <f t="shared" si="142"/>
        <v/>
      </c>
      <c r="BT117" s="10" t="str">
        <f t="shared" si="143"/>
        <v/>
      </c>
      <c r="BU117" s="10" t="str">
        <f t="shared" si="144"/>
        <v/>
      </c>
      <c r="BV117" s="10" t="str">
        <f t="shared" si="145"/>
        <v/>
      </c>
      <c r="BW117" s="10" t="str">
        <f t="shared" si="146"/>
        <v/>
      </c>
      <c r="BX117" s="10" t="str">
        <f t="shared" si="147"/>
        <v>-</v>
      </c>
      <c r="BY117" s="10" t="str">
        <f t="shared" si="148"/>
        <v>-</v>
      </c>
      <c r="BZ117" s="10" t="str">
        <f t="shared" si="149"/>
        <v>-</v>
      </c>
      <c r="CA117" s="31">
        <f t="shared" si="150"/>
        <v>14</v>
      </c>
      <c r="CC117">
        <f t="shared" si="109"/>
        <v>367</v>
      </c>
      <c r="EN117" s="10">
        <v>112</v>
      </c>
      <c r="EP117" s="10">
        <f t="shared" si="151"/>
        <v>113</v>
      </c>
      <c r="EQ117" s="10" t="str">
        <f t="shared" si="111"/>
        <v>(145)</v>
      </c>
    </row>
    <row r="118" spans="1:147" ht="15.75">
      <c r="A118" s="7" t="str">
        <f t="shared" si="78"/>
        <v>114 (141)</v>
      </c>
      <c r="B118" s="8" t="s">
        <v>261</v>
      </c>
      <c r="C118" s="9" t="s">
        <v>219</v>
      </c>
      <c r="D118" s="20">
        <f t="shared" si="79"/>
        <v>357</v>
      </c>
      <c r="E118" s="18"/>
      <c r="F118" s="14">
        <f t="shared" si="80"/>
        <v>2</v>
      </c>
      <c r="G118" s="19">
        <f t="shared" si="81"/>
        <v>89.25</v>
      </c>
      <c r="H118" s="18"/>
      <c r="I118" s="61"/>
      <c r="J118" s="61"/>
      <c r="K118" s="61"/>
      <c r="L118" s="61"/>
      <c r="M118" s="61"/>
      <c r="N118" s="61">
        <v>180</v>
      </c>
      <c r="O118" s="61"/>
      <c r="P118" s="96"/>
      <c r="Q118" s="61"/>
      <c r="R118" s="94"/>
      <c r="S118" s="61"/>
      <c r="T118" s="61"/>
      <c r="U118" s="61"/>
      <c r="V118" s="61">
        <v>177</v>
      </c>
      <c r="W118" s="61"/>
      <c r="X118" s="61"/>
      <c r="Y118" s="61"/>
      <c r="Z118" s="61"/>
      <c r="AA118" s="104">
        <f t="shared" si="82"/>
        <v>18</v>
      </c>
      <c r="AB118" s="68" t="str">
        <f t="shared" si="83"/>
        <v>-</v>
      </c>
      <c r="AC118" s="68" t="str">
        <f t="shared" si="84"/>
        <v>-</v>
      </c>
      <c r="AD118" s="68" t="str">
        <f t="shared" si="85"/>
        <v>-</v>
      </c>
      <c r="AE118" s="32">
        <v>141</v>
      </c>
      <c r="AF118" s="32">
        <f t="shared" si="86"/>
        <v>114</v>
      </c>
      <c r="AG118" s="32">
        <f t="shared" si="87"/>
        <v>114</v>
      </c>
      <c r="AH118" s="17">
        <v>114</v>
      </c>
      <c r="AK118" s="10">
        <f t="shared" si="112"/>
        <v>1</v>
      </c>
      <c r="AL118" s="10">
        <f t="shared" si="113"/>
        <v>1</v>
      </c>
      <c r="AM118" s="10">
        <f t="shared" si="114"/>
        <v>1</v>
      </c>
      <c r="AN118" s="10">
        <f t="shared" si="115"/>
        <v>1</v>
      </c>
      <c r="AO118" s="10">
        <f t="shared" si="116"/>
        <v>1</v>
      </c>
      <c r="AP118" s="10">
        <f t="shared" si="117"/>
        <v>2</v>
      </c>
      <c r="AQ118" s="10">
        <f t="shared" si="118"/>
        <v>2</v>
      </c>
      <c r="AR118" s="10">
        <f t="shared" si="119"/>
        <v>1</v>
      </c>
      <c r="AS118" s="10">
        <f t="shared" si="120"/>
        <v>1</v>
      </c>
      <c r="AT118" s="10">
        <f t="shared" si="121"/>
        <v>1</v>
      </c>
      <c r="AU118" s="10">
        <f t="shared" si="122"/>
        <v>1</v>
      </c>
      <c r="AV118" s="10">
        <f t="shared" si="123"/>
        <v>1</v>
      </c>
      <c r="AW118" s="10">
        <f t="shared" si="124"/>
        <v>1</v>
      </c>
      <c r="AX118" s="10">
        <f t="shared" si="125"/>
        <v>2</v>
      </c>
      <c r="AY118" s="10">
        <f t="shared" si="126"/>
        <v>2</v>
      </c>
      <c r="AZ118" s="10">
        <f t="shared" si="127"/>
        <v>1</v>
      </c>
      <c r="BA118" s="10">
        <f t="shared" si="128"/>
        <v>1</v>
      </c>
      <c r="BB118" s="10">
        <f t="shared" si="129"/>
        <v>1</v>
      </c>
      <c r="BC118" s="10"/>
      <c r="BE118" s="10">
        <f t="shared" si="130"/>
        <v>2</v>
      </c>
      <c r="BH118" s="10">
        <f t="shared" si="131"/>
        <v>180</v>
      </c>
      <c r="BI118" s="10">
        <f t="shared" si="132"/>
        <v>177</v>
      </c>
      <c r="BJ118" s="10" t="str">
        <f t="shared" si="133"/>
        <v/>
      </c>
      <c r="BK118" s="10" t="str">
        <f t="shared" si="134"/>
        <v/>
      </c>
      <c r="BL118" s="10" t="str">
        <f t="shared" si="135"/>
        <v/>
      </c>
      <c r="BM118" s="10" t="str">
        <f t="shared" si="136"/>
        <v/>
      </c>
      <c r="BN118" s="10" t="str">
        <f t="shared" si="137"/>
        <v/>
      </c>
      <c r="BO118" s="10" t="str">
        <f t="shared" si="138"/>
        <v/>
      </c>
      <c r="BP118" s="10" t="str">
        <f t="shared" si="139"/>
        <v/>
      </c>
      <c r="BQ118" s="10" t="str">
        <f t="shared" si="140"/>
        <v/>
      </c>
      <c r="BR118" s="10" t="str">
        <f t="shared" si="141"/>
        <v/>
      </c>
      <c r="BS118" s="10" t="str">
        <f t="shared" si="142"/>
        <v/>
      </c>
      <c r="BT118" s="10" t="str">
        <f t="shared" si="143"/>
        <v/>
      </c>
      <c r="BU118" s="10" t="str">
        <f t="shared" si="144"/>
        <v/>
      </c>
      <c r="BV118" s="10" t="str">
        <f t="shared" si="145"/>
        <v/>
      </c>
      <c r="BW118" s="10" t="str">
        <f t="shared" si="146"/>
        <v/>
      </c>
      <c r="BX118" s="10" t="str">
        <f t="shared" si="147"/>
        <v>-</v>
      </c>
      <c r="BY118" s="10" t="str">
        <f t="shared" si="148"/>
        <v>-</v>
      </c>
      <c r="BZ118" s="10" t="str">
        <f t="shared" si="149"/>
        <v>-</v>
      </c>
      <c r="CA118" s="31">
        <f t="shared" si="150"/>
        <v>14</v>
      </c>
      <c r="CC118">
        <f t="shared" si="109"/>
        <v>357</v>
      </c>
      <c r="EN118" s="10">
        <v>114</v>
      </c>
      <c r="EP118" s="10">
        <f t="shared" si="151"/>
        <v>114</v>
      </c>
      <c r="EQ118" s="10" t="str">
        <f t="shared" si="111"/>
        <v>(141)</v>
      </c>
    </row>
    <row r="119" spans="1:147" ht="15.75">
      <c r="A119" s="7" t="str">
        <f t="shared" si="78"/>
        <v>115 (147)</v>
      </c>
      <c r="B119" s="8" t="s">
        <v>264</v>
      </c>
      <c r="C119" s="9" t="s">
        <v>219</v>
      </c>
      <c r="D119" s="20">
        <f t="shared" si="79"/>
        <v>353</v>
      </c>
      <c r="E119" s="18"/>
      <c r="F119" s="14">
        <f t="shared" si="80"/>
        <v>2</v>
      </c>
      <c r="G119" s="19">
        <f t="shared" si="81"/>
        <v>88.25</v>
      </c>
      <c r="H119" s="18"/>
      <c r="I119" s="61"/>
      <c r="J119" s="61"/>
      <c r="K119" s="61"/>
      <c r="L119" s="61"/>
      <c r="M119" s="61"/>
      <c r="N119" s="61">
        <v>153</v>
      </c>
      <c r="O119" s="61"/>
      <c r="P119" s="96"/>
      <c r="Q119" s="61"/>
      <c r="R119" s="94"/>
      <c r="S119" s="61"/>
      <c r="T119" s="61"/>
      <c r="U119" s="61"/>
      <c r="V119" s="61">
        <v>200</v>
      </c>
      <c r="W119" s="61"/>
      <c r="X119" s="61"/>
      <c r="Y119" s="61"/>
      <c r="Z119" s="61"/>
      <c r="AA119" s="104">
        <f t="shared" si="82"/>
        <v>18</v>
      </c>
      <c r="AB119" s="68" t="str">
        <f t="shared" si="83"/>
        <v>-</v>
      </c>
      <c r="AC119" s="68" t="str">
        <f t="shared" si="84"/>
        <v>-</v>
      </c>
      <c r="AD119" s="68" t="str">
        <f t="shared" si="85"/>
        <v>-</v>
      </c>
      <c r="AE119" s="32">
        <v>147</v>
      </c>
      <c r="AF119" s="32">
        <f t="shared" si="86"/>
        <v>115</v>
      </c>
      <c r="AG119" s="32">
        <f t="shared" si="87"/>
        <v>115</v>
      </c>
      <c r="AH119" s="17">
        <v>115</v>
      </c>
      <c r="AK119" s="10">
        <f t="shared" si="112"/>
        <v>1</v>
      </c>
      <c r="AL119" s="10">
        <f t="shared" si="113"/>
        <v>1</v>
      </c>
      <c r="AM119" s="10">
        <f t="shared" si="114"/>
        <v>1</v>
      </c>
      <c r="AN119" s="10">
        <f t="shared" si="115"/>
        <v>1</v>
      </c>
      <c r="AO119" s="10">
        <f t="shared" si="116"/>
        <v>1</v>
      </c>
      <c r="AP119" s="10">
        <f t="shared" si="117"/>
        <v>2</v>
      </c>
      <c r="AQ119" s="10">
        <f t="shared" si="118"/>
        <v>2</v>
      </c>
      <c r="AR119" s="10">
        <f t="shared" si="119"/>
        <v>1</v>
      </c>
      <c r="AS119" s="10">
        <f t="shared" si="120"/>
        <v>1</v>
      </c>
      <c r="AT119" s="10">
        <f t="shared" si="121"/>
        <v>1</v>
      </c>
      <c r="AU119" s="10">
        <f t="shared" si="122"/>
        <v>1</v>
      </c>
      <c r="AV119" s="10">
        <f t="shared" si="123"/>
        <v>1</v>
      </c>
      <c r="AW119" s="10">
        <f t="shared" si="124"/>
        <v>1</v>
      </c>
      <c r="AX119" s="10">
        <f t="shared" si="125"/>
        <v>2</v>
      </c>
      <c r="AY119" s="10">
        <f t="shared" si="126"/>
        <v>2</v>
      </c>
      <c r="AZ119" s="10">
        <f t="shared" si="127"/>
        <v>1</v>
      </c>
      <c r="BA119" s="10">
        <f t="shared" si="128"/>
        <v>1</v>
      </c>
      <c r="BB119" s="10">
        <f t="shared" si="129"/>
        <v>1</v>
      </c>
      <c r="BC119" s="10"/>
      <c r="BE119" s="10">
        <f t="shared" si="130"/>
        <v>2</v>
      </c>
      <c r="BH119" s="10">
        <f t="shared" si="131"/>
        <v>200</v>
      </c>
      <c r="BI119" s="10">
        <f t="shared" si="132"/>
        <v>153</v>
      </c>
      <c r="BJ119" s="10" t="str">
        <f t="shared" si="133"/>
        <v/>
      </c>
      <c r="BK119" s="10" t="str">
        <f t="shared" si="134"/>
        <v/>
      </c>
      <c r="BL119" s="10" t="str">
        <f t="shared" si="135"/>
        <v/>
      </c>
      <c r="BM119" s="10" t="str">
        <f t="shared" si="136"/>
        <v/>
      </c>
      <c r="BN119" s="10" t="str">
        <f t="shared" si="137"/>
        <v/>
      </c>
      <c r="BO119" s="10" t="str">
        <f t="shared" si="138"/>
        <v/>
      </c>
      <c r="BP119" s="10" t="str">
        <f t="shared" si="139"/>
        <v/>
      </c>
      <c r="BQ119" s="10" t="str">
        <f t="shared" si="140"/>
        <v/>
      </c>
      <c r="BR119" s="10" t="str">
        <f t="shared" si="141"/>
        <v/>
      </c>
      <c r="BS119" s="10" t="str">
        <f t="shared" si="142"/>
        <v/>
      </c>
      <c r="BT119" s="10" t="str">
        <f t="shared" si="143"/>
        <v/>
      </c>
      <c r="BU119" s="10" t="str">
        <f t="shared" si="144"/>
        <v/>
      </c>
      <c r="BV119" s="10" t="str">
        <f t="shared" si="145"/>
        <v/>
      </c>
      <c r="BW119" s="10" t="str">
        <f t="shared" si="146"/>
        <v/>
      </c>
      <c r="BX119" s="10" t="str">
        <f t="shared" si="147"/>
        <v>-</v>
      </c>
      <c r="BY119" s="10" t="str">
        <f t="shared" si="148"/>
        <v>-</v>
      </c>
      <c r="BZ119" s="10" t="str">
        <f t="shared" si="149"/>
        <v>-</v>
      </c>
      <c r="CA119" s="31">
        <f t="shared" si="150"/>
        <v>14</v>
      </c>
      <c r="CC119">
        <f t="shared" si="109"/>
        <v>353</v>
      </c>
      <c r="EN119" s="10">
        <v>115</v>
      </c>
      <c r="EP119" s="10">
        <f t="shared" si="151"/>
        <v>115</v>
      </c>
      <c r="EQ119" s="10" t="str">
        <f t="shared" si="111"/>
        <v>(147)</v>
      </c>
    </row>
    <row r="120" spans="1:147" ht="15.75">
      <c r="A120" s="7" t="str">
        <f t="shared" si="78"/>
        <v>116 (143)</v>
      </c>
      <c r="B120" s="8" t="s">
        <v>262</v>
      </c>
      <c r="C120" s="9" t="s">
        <v>219</v>
      </c>
      <c r="D120" s="20">
        <f t="shared" si="79"/>
        <v>349</v>
      </c>
      <c r="E120" s="18"/>
      <c r="F120" s="14">
        <f t="shared" si="80"/>
        <v>2</v>
      </c>
      <c r="G120" s="19">
        <f t="shared" si="81"/>
        <v>87.25</v>
      </c>
      <c r="H120" s="18"/>
      <c r="I120" s="14"/>
      <c r="J120" s="14"/>
      <c r="K120" s="14"/>
      <c r="L120" s="14"/>
      <c r="M120" s="14"/>
      <c r="N120" s="14">
        <v>179</v>
      </c>
      <c r="O120" s="14"/>
      <c r="P120" s="50"/>
      <c r="Q120" s="29"/>
      <c r="R120" s="51"/>
      <c r="S120" s="14"/>
      <c r="T120" s="14"/>
      <c r="U120" s="14"/>
      <c r="V120" s="14">
        <v>170</v>
      </c>
      <c r="W120" s="14"/>
      <c r="X120" s="14"/>
      <c r="Y120" s="14"/>
      <c r="Z120" s="14"/>
      <c r="AA120" s="24">
        <f t="shared" si="82"/>
        <v>18</v>
      </c>
      <c r="AB120" s="68" t="str">
        <f t="shared" si="83"/>
        <v>-</v>
      </c>
      <c r="AC120" s="68" t="str">
        <f t="shared" si="84"/>
        <v>-</v>
      </c>
      <c r="AD120" s="68" t="str">
        <f t="shared" si="85"/>
        <v>-</v>
      </c>
      <c r="AE120" s="32">
        <v>143</v>
      </c>
      <c r="AF120" s="32">
        <f t="shared" si="86"/>
        <v>116</v>
      </c>
      <c r="AG120" s="32">
        <f t="shared" si="87"/>
        <v>116</v>
      </c>
      <c r="AH120" s="17">
        <v>116</v>
      </c>
      <c r="AK120" s="10">
        <f t="shared" si="112"/>
        <v>1</v>
      </c>
      <c r="AL120" s="10">
        <f t="shared" si="113"/>
        <v>1</v>
      </c>
      <c r="AM120" s="10">
        <f t="shared" si="114"/>
        <v>1</v>
      </c>
      <c r="AN120" s="10">
        <f t="shared" si="115"/>
        <v>1</v>
      </c>
      <c r="AO120" s="10">
        <f t="shared" si="116"/>
        <v>1</v>
      </c>
      <c r="AP120" s="10">
        <f t="shared" si="117"/>
        <v>2</v>
      </c>
      <c r="AQ120" s="10">
        <f t="shared" si="118"/>
        <v>2</v>
      </c>
      <c r="AR120" s="10">
        <f t="shared" si="119"/>
        <v>1</v>
      </c>
      <c r="AS120" s="10">
        <f t="shared" si="120"/>
        <v>1</v>
      </c>
      <c r="AT120" s="10">
        <f t="shared" si="121"/>
        <v>1</v>
      </c>
      <c r="AU120" s="10">
        <f t="shared" si="122"/>
        <v>1</v>
      </c>
      <c r="AV120" s="10">
        <f t="shared" si="123"/>
        <v>1</v>
      </c>
      <c r="AW120" s="10">
        <f t="shared" si="124"/>
        <v>1</v>
      </c>
      <c r="AX120" s="10">
        <f t="shared" si="125"/>
        <v>2</v>
      </c>
      <c r="AY120" s="10">
        <f t="shared" si="126"/>
        <v>2</v>
      </c>
      <c r="AZ120" s="10">
        <f t="shared" si="127"/>
        <v>1</v>
      </c>
      <c r="BA120" s="10">
        <f t="shared" si="128"/>
        <v>1</v>
      </c>
      <c r="BB120" s="10">
        <f t="shared" si="129"/>
        <v>1</v>
      </c>
      <c r="BC120" s="10"/>
      <c r="BE120" s="10">
        <f t="shared" si="130"/>
        <v>2</v>
      </c>
      <c r="BH120" s="10">
        <f t="shared" si="131"/>
        <v>179</v>
      </c>
      <c r="BI120" s="10">
        <f t="shared" si="132"/>
        <v>170</v>
      </c>
      <c r="BJ120" s="10" t="str">
        <f t="shared" si="133"/>
        <v/>
      </c>
      <c r="BK120" s="10" t="str">
        <f t="shared" si="134"/>
        <v/>
      </c>
      <c r="BL120" s="10" t="str">
        <f t="shared" si="135"/>
        <v/>
      </c>
      <c r="BM120" s="10" t="str">
        <f t="shared" si="136"/>
        <v/>
      </c>
      <c r="BN120" s="10" t="str">
        <f t="shared" si="137"/>
        <v/>
      </c>
      <c r="BO120" s="10" t="str">
        <f t="shared" si="138"/>
        <v/>
      </c>
      <c r="BP120" s="10" t="str">
        <f t="shared" si="139"/>
        <v/>
      </c>
      <c r="BQ120" s="10" t="str">
        <f t="shared" si="140"/>
        <v/>
      </c>
      <c r="BR120" s="10" t="str">
        <f t="shared" si="141"/>
        <v/>
      </c>
      <c r="BS120" s="10" t="str">
        <f t="shared" si="142"/>
        <v/>
      </c>
      <c r="BT120" s="10" t="str">
        <f t="shared" si="143"/>
        <v/>
      </c>
      <c r="BU120" s="10" t="str">
        <f t="shared" si="144"/>
        <v/>
      </c>
      <c r="BV120" s="10" t="str">
        <f t="shared" si="145"/>
        <v/>
      </c>
      <c r="BW120" s="10" t="str">
        <f t="shared" si="146"/>
        <v/>
      </c>
      <c r="BX120" s="10" t="str">
        <f t="shared" si="147"/>
        <v>-</v>
      </c>
      <c r="BY120" s="10" t="str">
        <f t="shared" si="148"/>
        <v>-</v>
      </c>
      <c r="BZ120" s="10" t="str">
        <f t="shared" si="149"/>
        <v>-</v>
      </c>
      <c r="CA120" s="31">
        <f t="shared" si="150"/>
        <v>14</v>
      </c>
      <c r="CC120">
        <f t="shared" si="109"/>
        <v>349</v>
      </c>
      <c r="EN120" s="10">
        <v>117</v>
      </c>
      <c r="EP120" s="10">
        <f t="shared" si="151"/>
        <v>116</v>
      </c>
      <c r="EQ120" s="10" t="str">
        <f t="shared" si="111"/>
        <v>(143)</v>
      </c>
    </row>
    <row r="121" spans="1:147" ht="15.75">
      <c r="A121" s="7" t="str">
        <f t="shared" si="78"/>
        <v>117 (112)</v>
      </c>
      <c r="B121" s="8" t="s">
        <v>208</v>
      </c>
      <c r="C121" s="9" t="s">
        <v>39</v>
      </c>
      <c r="D121" s="20">
        <f t="shared" si="79"/>
        <v>341</v>
      </c>
      <c r="E121" s="18"/>
      <c r="F121" s="14">
        <f t="shared" si="80"/>
        <v>1</v>
      </c>
      <c r="G121" s="19">
        <f t="shared" si="81"/>
        <v>170.5</v>
      </c>
      <c r="H121" s="18"/>
      <c r="I121" s="61"/>
      <c r="J121" s="61"/>
      <c r="K121" s="61"/>
      <c r="L121" s="61">
        <v>341</v>
      </c>
      <c r="M121" s="61"/>
      <c r="N121" s="61"/>
      <c r="O121" s="61"/>
      <c r="P121" s="96"/>
      <c r="Q121" s="61"/>
      <c r="R121" s="94"/>
      <c r="S121" s="61"/>
      <c r="T121" s="61"/>
      <c r="U121" s="61"/>
      <c r="V121" s="61"/>
      <c r="W121" s="61"/>
      <c r="X121" s="61"/>
      <c r="Y121" s="61"/>
      <c r="Z121" s="61"/>
      <c r="AA121" s="104">
        <f t="shared" si="82"/>
        <v>18</v>
      </c>
      <c r="AB121" s="68" t="str">
        <f t="shared" si="83"/>
        <v>-</v>
      </c>
      <c r="AC121" s="68" t="str">
        <f t="shared" si="84"/>
        <v>-</v>
      </c>
      <c r="AD121" s="68" t="str">
        <f t="shared" si="85"/>
        <v>-</v>
      </c>
      <c r="AE121" s="32">
        <v>112</v>
      </c>
      <c r="AF121" s="32">
        <f t="shared" si="86"/>
        <v>117</v>
      </c>
      <c r="AG121" s="32" t="str">
        <f t="shared" si="87"/>
        <v>-</v>
      </c>
      <c r="AH121" s="17">
        <v>117</v>
      </c>
      <c r="AK121" s="10">
        <f t="shared" si="112"/>
        <v>1</v>
      </c>
      <c r="AL121" s="10">
        <f t="shared" si="113"/>
        <v>1</v>
      </c>
      <c r="AM121" s="10">
        <f t="shared" si="114"/>
        <v>1</v>
      </c>
      <c r="AN121" s="10">
        <f t="shared" si="115"/>
        <v>2</v>
      </c>
      <c r="AO121" s="10">
        <f t="shared" si="116"/>
        <v>2</v>
      </c>
      <c r="AP121" s="10">
        <f t="shared" si="117"/>
        <v>1</v>
      </c>
      <c r="AQ121" s="10">
        <f t="shared" si="118"/>
        <v>1</v>
      </c>
      <c r="AR121" s="10">
        <f t="shared" si="119"/>
        <v>1</v>
      </c>
      <c r="AS121" s="10">
        <f t="shared" si="120"/>
        <v>1</v>
      </c>
      <c r="AT121" s="10">
        <f t="shared" si="121"/>
        <v>1</v>
      </c>
      <c r="AU121" s="10">
        <f t="shared" si="122"/>
        <v>1</v>
      </c>
      <c r="AV121" s="10">
        <f t="shared" si="123"/>
        <v>1</v>
      </c>
      <c r="AW121" s="10">
        <f t="shared" si="124"/>
        <v>1</v>
      </c>
      <c r="AX121" s="10">
        <f t="shared" si="125"/>
        <v>1</v>
      </c>
      <c r="AY121" s="10">
        <f t="shared" si="126"/>
        <v>1</v>
      </c>
      <c r="AZ121" s="10">
        <f t="shared" si="127"/>
        <v>1</v>
      </c>
      <c r="BA121" s="10">
        <f t="shared" si="128"/>
        <v>1</v>
      </c>
      <c r="BB121" s="10">
        <f t="shared" si="129"/>
        <v>1</v>
      </c>
      <c r="BC121" s="10"/>
      <c r="BE121" s="10">
        <f t="shared" si="130"/>
        <v>2</v>
      </c>
      <c r="BH121" s="10">
        <f t="shared" si="131"/>
        <v>341</v>
      </c>
      <c r="BI121" s="10" t="str">
        <f t="shared" si="132"/>
        <v/>
      </c>
      <c r="BJ121" s="10" t="str">
        <f t="shared" si="133"/>
        <v/>
      </c>
      <c r="BK121" s="10" t="str">
        <f t="shared" si="134"/>
        <v/>
      </c>
      <c r="BL121" s="10" t="str">
        <f t="shared" si="135"/>
        <v/>
      </c>
      <c r="BM121" s="10" t="str">
        <f t="shared" si="136"/>
        <v/>
      </c>
      <c r="BN121" s="10" t="str">
        <f t="shared" si="137"/>
        <v/>
      </c>
      <c r="BO121" s="10" t="str">
        <f t="shared" si="138"/>
        <v/>
      </c>
      <c r="BP121" s="10" t="str">
        <f t="shared" si="139"/>
        <v/>
      </c>
      <c r="BQ121" s="10" t="str">
        <f t="shared" si="140"/>
        <v/>
      </c>
      <c r="BR121" s="10" t="str">
        <f t="shared" si="141"/>
        <v/>
      </c>
      <c r="BS121" s="10" t="str">
        <f t="shared" si="142"/>
        <v/>
      </c>
      <c r="BT121" s="10" t="str">
        <f t="shared" si="143"/>
        <v/>
      </c>
      <c r="BU121" s="10" t="str">
        <f t="shared" si="144"/>
        <v/>
      </c>
      <c r="BV121" s="10" t="str">
        <f t="shared" si="145"/>
        <v/>
      </c>
      <c r="BW121" s="10" t="str">
        <f t="shared" si="146"/>
        <v/>
      </c>
      <c r="BX121" s="10" t="str">
        <f t="shared" si="147"/>
        <v>-</v>
      </c>
      <c r="BY121" s="10" t="str">
        <f t="shared" si="148"/>
        <v>-</v>
      </c>
      <c r="BZ121" s="10" t="str">
        <f t="shared" si="149"/>
        <v>-</v>
      </c>
      <c r="CA121" s="31">
        <f t="shared" si="150"/>
        <v>15</v>
      </c>
      <c r="CC121">
        <f t="shared" si="109"/>
        <v>341</v>
      </c>
      <c r="EN121" s="10">
        <v>118</v>
      </c>
      <c r="EP121" s="10">
        <f t="shared" si="151"/>
        <v>117</v>
      </c>
      <c r="EQ121" s="10" t="str">
        <f t="shared" si="111"/>
        <v>(112)</v>
      </c>
    </row>
    <row r="122" spans="1:147" ht="15.75">
      <c r="A122" s="7" t="str">
        <f t="shared" si="78"/>
        <v>118 (113)</v>
      </c>
      <c r="B122" s="8" t="s">
        <v>175</v>
      </c>
      <c r="C122" s="62" t="s">
        <v>49</v>
      </c>
      <c r="D122" s="20">
        <f t="shared" si="79"/>
        <v>334</v>
      </c>
      <c r="E122" s="18"/>
      <c r="F122" s="14">
        <f t="shared" si="80"/>
        <v>3</v>
      </c>
      <c r="G122" s="19">
        <f t="shared" si="81"/>
        <v>55.666666666666664</v>
      </c>
      <c r="H122" s="18"/>
      <c r="I122" s="14"/>
      <c r="J122" s="14"/>
      <c r="K122" s="14">
        <v>99</v>
      </c>
      <c r="L122" s="14"/>
      <c r="M122" s="14"/>
      <c r="N122" s="14"/>
      <c r="O122" s="14"/>
      <c r="P122" s="50"/>
      <c r="Q122" s="14">
        <v>90</v>
      </c>
      <c r="R122" s="51"/>
      <c r="S122" s="14"/>
      <c r="T122" s="14">
        <v>145</v>
      </c>
      <c r="U122" s="14"/>
      <c r="V122" s="14"/>
      <c r="W122" s="14"/>
      <c r="X122" s="14"/>
      <c r="Y122" s="14"/>
      <c r="Z122" s="14"/>
      <c r="AA122" s="24">
        <f t="shared" si="82"/>
        <v>18</v>
      </c>
      <c r="AB122" s="68" t="str">
        <f t="shared" si="83"/>
        <v>-</v>
      </c>
      <c r="AC122" s="68" t="str">
        <f t="shared" si="84"/>
        <v>-</v>
      </c>
      <c r="AD122" s="68" t="str">
        <f t="shared" si="85"/>
        <v>-</v>
      </c>
      <c r="AE122" s="32">
        <v>113</v>
      </c>
      <c r="AF122" s="32">
        <f t="shared" si="86"/>
        <v>118</v>
      </c>
      <c r="AG122" s="32">
        <f t="shared" si="87"/>
        <v>118</v>
      </c>
      <c r="AH122" s="17">
        <v>118</v>
      </c>
      <c r="AK122" s="10">
        <f t="shared" si="112"/>
        <v>1</v>
      </c>
      <c r="AL122" s="10">
        <f t="shared" si="113"/>
        <v>1</v>
      </c>
      <c r="AM122" s="10">
        <f t="shared" si="114"/>
        <v>2</v>
      </c>
      <c r="AN122" s="10">
        <f t="shared" si="115"/>
        <v>2</v>
      </c>
      <c r="AO122" s="10">
        <f t="shared" si="116"/>
        <v>1</v>
      </c>
      <c r="AP122" s="10">
        <f t="shared" si="117"/>
        <v>1</v>
      </c>
      <c r="AQ122" s="10">
        <f t="shared" si="118"/>
        <v>1</v>
      </c>
      <c r="AR122" s="10">
        <f t="shared" si="119"/>
        <v>1</v>
      </c>
      <c r="AS122" s="10">
        <f t="shared" si="120"/>
        <v>2</v>
      </c>
      <c r="AT122" s="10">
        <f t="shared" si="121"/>
        <v>2</v>
      </c>
      <c r="AU122" s="10">
        <f t="shared" si="122"/>
        <v>1</v>
      </c>
      <c r="AV122" s="10">
        <f t="shared" si="123"/>
        <v>2</v>
      </c>
      <c r="AW122" s="10">
        <f t="shared" si="124"/>
        <v>2</v>
      </c>
      <c r="AX122" s="10">
        <f t="shared" si="125"/>
        <v>1</v>
      </c>
      <c r="AY122" s="10">
        <f t="shared" si="126"/>
        <v>1</v>
      </c>
      <c r="AZ122" s="10">
        <f t="shared" si="127"/>
        <v>1</v>
      </c>
      <c r="BA122" s="10">
        <f t="shared" si="128"/>
        <v>1</v>
      </c>
      <c r="BB122" s="10">
        <f t="shared" si="129"/>
        <v>1</v>
      </c>
      <c r="BC122" s="10"/>
      <c r="BE122" s="10">
        <f t="shared" si="130"/>
        <v>2</v>
      </c>
      <c r="BH122" s="10">
        <f t="shared" si="131"/>
        <v>145</v>
      </c>
      <c r="BI122" s="10">
        <f t="shared" si="132"/>
        <v>99</v>
      </c>
      <c r="BJ122" s="10">
        <f t="shared" si="133"/>
        <v>90</v>
      </c>
      <c r="BK122" s="10" t="str">
        <f t="shared" si="134"/>
        <v/>
      </c>
      <c r="BL122" s="10" t="str">
        <f t="shared" si="135"/>
        <v/>
      </c>
      <c r="BM122" s="10" t="str">
        <f t="shared" si="136"/>
        <v/>
      </c>
      <c r="BN122" s="10" t="str">
        <f t="shared" si="137"/>
        <v/>
      </c>
      <c r="BO122" s="10" t="str">
        <f t="shared" si="138"/>
        <v/>
      </c>
      <c r="BP122" s="10" t="str">
        <f t="shared" si="139"/>
        <v/>
      </c>
      <c r="BQ122" s="10" t="str">
        <f t="shared" si="140"/>
        <v/>
      </c>
      <c r="BR122" s="10" t="str">
        <f t="shared" si="141"/>
        <v/>
      </c>
      <c r="BS122" s="10" t="str">
        <f t="shared" si="142"/>
        <v/>
      </c>
      <c r="BT122" s="10" t="str">
        <f t="shared" si="143"/>
        <v/>
      </c>
      <c r="BU122" s="10" t="str">
        <f t="shared" si="144"/>
        <v/>
      </c>
      <c r="BV122" s="10" t="str">
        <f t="shared" si="145"/>
        <v/>
      </c>
      <c r="BW122" s="10" t="str">
        <f t="shared" si="146"/>
        <v/>
      </c>
      <c r="BX122" s="10" t="str">
        <f t="shared" si="147"/>
        <v>-</v>
      </c>
      <c r="BY122" s="10" t="str">
        <f t="shared" si="148"/>
        <v>-</v>
      </c>
      <c r="BZ122" s="10" t="str">
        <f t="shared" si="149"/>
        <v>-</v>
      </c>
      <c r="CA122" s="31">
        <f t="shared" si="150"/>
        <v>13</v>
      </c>
      <c r="CC122">
        <f t="shared" si="109"/>
        <v>334</v>
      </c>
      <c r="EN122" s="10">
        <v>119</v>
      </c>
      <c r="EP122" s="10">
        <f t="shared" si="151"/>
        <v>118</v>
      </c>
      <c r="EQ122" s="10" t="str">
        <f t="shared" si="111"/>
        <v>(113)</v>
      </c>
    </row>
    <row r="123" spans="1:147" ht="15.75">
      <c r="A123" s="7" t="str">
        <f t="shared" si="78"/>
        <v>119 (114)</v>
      </c>
      <c r="B123" s="8" t="s">
        <v>197</v>
      </c>
      <c r="C123" s="9" t="s">
        <v>44</v>
      </c>
      <c r="D123" s="20">
        <f t="shared" si="79"/>
        <v>327</v>
      </c>
      <c r="E123" s="18"/>
      <c r="F123" s="14">
        <f t="shared" si="80"/>
        <v>2</v>
      </c>
      <c r="G123" s="19">
        <f t="shared" si="81"/>
        <v>81.75</v>
      </c>
      <c r="H123" s="18"/>
      <c r="I123" s="61"/>
      <c r="J123" s="61"/>
      <c r="K123" s="61"/>
      <c r="L123" s="61">
        <v>127</v>
      </c>
      <c r="M123" s="61"/>
      <c r="N123" s="61">
        <v>200</v>
      </c>
      <c r="O123" s="61"/>
      <c r="P123" s="96"/>
      <c r="Q123" s="61"/>
      <c r="R123" s="94"/>
      <c r="S123" s="61"/>
      <c r="T123" s="61"/>
      <c r="U123" s="61"/>
      <c r="V123" s="61"/>
      <c r="W123" s="61"/>
      <c r="X123" s="61"/>
      <c r="Y123" s="61"/>
      <c r="Z123" s="61"/>
      <c r="AA123" s="104">
        <f t="shared" si="82"/>
        <v>18</v>
      </c>
      <c r="AB123" s="68" t="str">
        <f t="shared" si="83"/>
        <v>-</v>
      </c>
      <c r="AC123" s="68" t="str">
        <f t="shared" si="84"/>
        <v>-</v>
      </c>
      <c r="AD123" s="68" t="str">
        <f t="shared" si="85"/>
        <v>-</v>
      </c>
      <c r="AE123" s="32">
        <v>114</v>
      </c>
      <c r="AF123" s="32">
        <f t="shared" si="86"/>
        <v>119</v>
      </c>
      <c r="AG123" s="32">
        <f t="shared" si="87"/>
        <v>119</v>
      </c>
      <c r="AH123" s="17">
        <v>119</v>
      </c>
      <c r="AK123" s="10">
        <f t="shared" si="112"/>
        <v>1</v>
      </c>
      <c r="AL123" s="10">
        <f t="shared" si="113"/>
        <v>1</v>
      </c>
      <c r="AM123" s="10">
        <f t="shared" si="114"/>
        <v>1</v>
      </c>
      <c r="AN123" s="10">
        <f t="shared" si="115"/>
        <v>2</v>
      </c>
      <c r="AO123" s="10">
        <f t="shared" si="116"/>
        <v>2</v>
      </c>
      <c r="AP123" s="10">
        <f t="shared" si="117"/>
        <v>2</v>
      </c>
      <c r="AQ123" s="10">
        <f t="shared" si="118"/>
        <v>2</v>
      </c>
      <c r="AR123" s="10">
        <f t="shared" si="119"/>
        <v>1</v>
      </c>
      <c r="AS123" s="10">
        <f t="shared" si="120"/>
        <v>1</v>
      </c>
      <c r="AT123" s="10">
        <f t="shared" si="121"/>
        <v>1</v>
      </c>
      <c r="AU123" s="10">
        <f t="shared" si="122"/>
        <v>1</v>
      </c>
      <c r="AV123" s="10">
        <f t="shared" si="123"/>
        <v>1</v>
      </c>
      <c r="AW123" s="10">
        <f t="shared" si="124"/>
        <v>1</v>
      </c>
      <c r="AX123" s="10">
        <f t="shared" si="125"/>
        <v>1</v>
      </c>
      <c r="AY123" s="10">
        <f t="shared" si="126"/>
        <v>1</v>
      </c>
      <c r="AZ123" s="10">
        <f t="shared" si="127"/>
        <v>1</v>
      </c>
      <c r="BA123" s="10">
        <f t="shared" si="128"/>
        <v>1</v>
      </c>
      <c r="BB123" s="10">
        <f t="shared" si="129"/>
        <v>1</v>
      </c>
      <c r="BC123" s="10"/>
      <c r="BE123" s="10">
        <f t="shared" si="130"/>
        <v>2</v>
      </c>
      <c r="BH123" s="10">
        <f t="shared" si="131"/>
        <v>200</v>
      </c>
      <c r="BI123" s="10">
        <f t="shared" si="132"/>
        <v>127</v>
      </c>
      <c r="BJ123" s="10" t="str">
        <f t="shared" si="133"/>
        <v/>
      </c>
      <c r="BK123" s="10" t="str">
        <f t="shared" si="134"/>
        <v/>
      </c>
      <c r="BL123" s="10" t="str">
        <f t="shared" si="135"/>
        <v/>
      </c>
      <c r="BM123" s="10" t="str">
        <f t="shared" si="136"/>
        <v/>
      </c>
      <c r="BN123" s="10" t="str">
        <f t="shared" si="137"/>
        <v/>
      </c>
      <c r="BO123" s="10" t="str">
        <f t="shared" si="138"/>
        <v/>
      </c>
      <c r="BP123" s="10" t="str">
        <f t="shared" si="139"/>
        <v/>
      </c>
      <c r="BQ123" s="10" t="str">
        <f t="shared" si="140"/>
        <v/>
      </c>
      <c r="BR123" s="10" t="str">
        <f t="shared" si="141"/>
        <v/>
      </c>
      <c r="BS123" s="10" t="str">
        <f t="shared" si="142"/>
        <v/>
      </c>
      <c r="BT123" s="10" t="str">
        <f t="shared" si="143"/>
        <v/>
      </c>
      <c r="BU123" s="10" t="str">
        <f t="shared" si="144"/>
        <v/>
      </c>
      <c r="BV123" s="10" t="str">
        <f t="shared" si="145"/>
        <v/>
      </c>
      <c r="BW123" s="10" t="str">
        <f t="shared" si="146"/>
        <v/>
      </c>
      <c r="BX123" s="10" t="str">
        <f t="shared" si="147"/>
        <v>-</v>
      </c>
      <c r="BY123" s="10" t="str">
        <f t="shared" si="148"/>
        <v>-</v>
      </c>
      <c r="BZ123" s="10" t="str">
        <f t="shared" si="149"/>
        <v>-</v>
      </c>
      <c r="CA123" s="31">
        <f t="shared" si="150"/>
        <v>14</v>
      </c>
      <c r="CC123">
        <f t="shared" si="109"/>
        <v>327</v>
      </c>
      <c r="EN123" s="10">
        <v>120</v>
      </c>
      <c r="EP123" s="10">
        <f t="shared" si="151"/>
        <v>119</v>
      </c>
      <c r="EQ123" s="10" t="str">
        <f t="shared" si="111"/>
        <v>(114)</v>
      </c>
    </row>
    <row r="124" spans="1:147" ht="15.75">
      <c r="A124" s="7" t="str">
        <f t="shared" si="78"/>
        <v>120 (115)</v>
      </c>
      <c r="B124" s="8" t="s">
        <v>60</v>
      </c>
      <c r="C124" s="9" t="s">
        <v>57</v>
      </c>
      <c r="D124" s="20">
        <f t="shared" si="79"/>
        <v>322</v>
      </c>
      <c r="E124" s="18"/>
      <c r="F124" s="14">
        <f t="shared" si="80"/>
        <v>2</v>
      </c>
      <c r="G124" s="19">
        <f t="shared" si="81"/>
        <v>80.5</v>
      </c>
      <c r="H124" s="18"/>
      <c r="I124" s="14"/>
      <c r="J124" s="14"/>
      <c r="K124" s="14"/>
      <c r="L124" s="14"/>
      <c r="M124" s="14"/>
      <c r="N124" s="14"/>
      <c r="O124" s="14"/>
      <c r="P124" s="50"/>
      <c r="Q124" s="29"/>
      <c r="R124" s="51"/>
      <c r="S124" s="14">
        <v>144</v>
      </c>
      <c r="T124" s="64"/>
      <c r="U124" s="14"/>
      <c r="V124" s="14"/>
      <c r="W124" s="14">
        <v>178</v>
      </c>
      <c r="X124" s="14"/>
      <c r="Y124" s="14"/>
      <c r="Z124" s="14"/>
      <c r="AA124" s="24">
        <f t="shared" si="82"/>
        <v>18</v>
      </c>
      <c r="AB124" s="68" t="str">
        <f t="shared" si="83"/>
        <v>-</v>
      </c>
      <c r="AC124" s="68" t="str">
        <f t="shared" si="84"/>
        <v>-</v>
      </c>
      <c r="AD124" s="68" t="str">
        <f t="shared" si="85"/>
        <v>-</v>
      </c>
      <c r="AE124" s="32">
        <v>115</v>
      </c>
      <c r="AF124" s="32">
        <f t="shared" si="86"/>
        <v>120</v>
      </c>
      <c r="AG124" s="32">
        <f t="shared" si="87"/>
        <v>120</v>
      </c>
      <c r="AH124" s="17">
        <v>120</v>
      </c>
      <c r="AK124" s="10">
        <f t="shared" si="112"/>
        <v>1</v>
      </c>
      <c r="AL124" s="10">
        <f t="shared" si="113"/>
        <v>1</v>
      </c>
      <c r="AM124" s="10">
        <f t="shared" si="114"/>
        <v>1</v>
      </c>
      <c r="AN124" s="10">
        <f t="shared" si="115"/>
        <v>1</v>
      </c>
      <c r="AO124" s="10">
        <f t="shared" si="116"/>
        <v>1</v>
      </c>
      <c r="AP124" s="10">
        <f t="shared" si="117"/>
        <v>1</v>
      </c>
      <c r="AQ124" s="10">
        <f t="shared" si="118"/>
        <v>1</v>
      </c>
      <c r="AR124" s="10">
        <f t="shared" si="119"/>
        <v>1</v>
      </c>
      <c r="AS124" s="10">
        <f t="shared" si="120"/>
        <v>1</v>
      </c>
      <c r="AT124" s="10">
        <f t="shared" si="121"/>
        <v>1</v>
      </c>
      <c r="AU124" s="10">
        <f t="shared" si="122"/>
        <v>2</v>
      </c>
      <c r="AV124" s="10">
        <f t="shared" si="123"/>
        <v>2</v>
      </c>
      <c r="AW124" s="10">
        <f t="shared" si="124"/>
        <v>1</v>
      </c>
      <c r="AX124" s="10">
        <f t="shared" si="125"/>
        <v>1</v>
      </c>
      <c r="AY124" s="10">
        <f t="shared" si="126"/>
        <v>2</v>
      </c>
      <c r="AZ124" s="10">
        <f t="shared" si="127"/>
        <v>2</v>
      </c>
      <c r="BA124" s="10">
        <f t="shared" si="128"/>
        <v>1</v>
      </c>
      <c r="BB124" s="10">
        <f t="shared" si="129"/>
        <v>1</v>
      </c>
      <c r="BC124" s="10"/>
      <c r="BE124" s="10">
        <f t="shared" si="130"/>
        <v>2</v>
      </c>
      <c r="BH124" s="10">
        <f t="shared" si="131"/>
        <v>178</v>
      </c>
      <c r="BI124" s="10">
        <f t="shared" si="132"/>
        <v>144</v>
      </c>
      <c r="BJ124" s="10" t="str">
        <f t="shared" si="133"/>
        <v/>
      </c>
      <c r="BK124" s="10" t="str">
        <f t="shared" si="134"/>
        <v/>
      </c>
      <c r="BL124" s="10" t="str">
        <f t="shared" si="135"/>
        <v/>
      </c>
      <c r="BM124" s="10" t="str">
        <f t="shared" si="136"/>
        <v/>
      </c>
      <c r="BN124" s="10" t="str">
        <f t="shared" si="137"/>
        <v/>
      </c>
      <c r="BO124" s="10" t="str">
        <f t="shared" si="138"/>
        <v/>
      </c>
      <c r="BP124" s="10" t="str">
        <f t="shared" si="139"/>
        <v/>
      </c>
      <c r="BQ124" s="10" t="str">
        <f t="shared" si="140"/>
        <v/>
      </c>
      <c r="BR124" s="10" t="str">
        <f t="shared" si="141"/>
        <v/>
      </c>
      <c r="BS124" s="10" t="str">
        <f t="shared" si="142"/>
        <v/>
      </c>
      <c r="BT124" s="10" t="str">
        <f t="shared" si="143"/>
        <v/>
      </c>
      <c r="BU124" s="10" t="str">
        <f t="shared" si="144"/>
        <v/>
      </c>
      <c r="BV124" s="10" t="str">
        <f t="shared" si="145"/>
        <v/>
      </c>
      <c r="BW124" s="10" t="str">
        <f t="shared" si="146"/>
        <v/>
      </c>
      <c r="BX124" s="10" t="str">
        <f t="shared" si="147"/>
        <v>-</v>
      </c>
      <c r="BY124" s="10" t="str">
        <f t="shared" si="148"/>
        <v>-</v>
      </c>
      <c r="BZ124" s="10" t="str">
        <f t="shared" si="149"/>
        <v>-</v>
      </c>
      <c r="CA124" s="31">
        <f t="shared" si="150"/>
        <v>14</v>
      </c>
      <c r="CC124">
        <f t="shared" si="109"/>
        <v>322</v>
      </c>
      <c r="EN124" s="10">
        <v>121</v>
      </c>
      <c r="EP124" s="10">
        <f t="shared" si="151"/>
        <v>120</v>
      </c>
      <c r="EQ124" s="10" t="str">
        <f t="shared" si="111"/>
        <v>(115)</v>
      </c>
    </row>
    <row r="125" spans="1:147" ht="15.75">
      <c r="A125" s="7" t="str">
        <f t="shared" si="78"/>
        <v>121 (116)</v>
      </c>
      <c r="B125" s="39" t="s">
        <v>282</v>
      </c>
      <c r="C125" s="9" t="s">
        <v>283</v>
      </c>
      <c r="D125" s="20">
        <f t="shared" si="79"/>
        <v>301</v>
      </c>
      <c r="E125" s="18"/>
      <c r="F125" s="14">
        <f t="shared" si="80"/>
        <v>1</v>
      </c>
      <c r="G125" s="19">
        <f t="shared" si="81"/>
        <v>150.5</v>
      </c>
      <c r="H125" s="18"/>
      <c r="I125" s="14"/>
      <c r="J125" s="14"/>
      <c r="K125" s="14"/>
      <c r="L125" s="14"/>
      <c r="M125" s="14"/>
      <c r="N125" s="14"/>
      <c r="O125" s="14"/>
      <c r="P125" s="50"/>
      <c r="Q125" s="29">
        <v>301</v>
      </c>
      <c r="R125" s="51"/>
      <c r="S125" s="14"/>
      <c r="T125" s="64"/>
      <c r="U125" s="14"/>
      <c r="V125" s="14"/>
      <c r="W125" s="14"/>
      <c r="X125" s="14"/>
      <c r="Y125" s="14"/>
      <c r="Z125" s="14"/>
      <c r="AA125" s="24">
        <f t="shared" si="82"/>
        <v>18</v>
      </c>
      <c r="AB125" s="68" t="str">
        <f t="shared" si="83"/>
        <v>-</v>
      </c>
      <c r="AC125" s="68" t="str">
        <f t="shared" si="84"/>
        <v>-</v>
      </c>
      <c r="AD125" s="68" t="str">
        <f t="shared" si="85"/>
        <v>-</v>
      </c>
      <c r="AE125" s="32">
        <v>116</v>
      </c>
      <c r="AF125" s="32">
        <f t="shared" si="86"/>
        <v>121</v>
      </c>
      <c r="AG125" s="32" t="str">
        <f t="shared" si="87"/>
        <v>-</v>
      </c>
      <c r="AH125" s="17">
        <v>121</v>
      </c>
      <c r="AK125" s="10">
        <f t="shared" si="112"/>
        <v>1</v>
      </c>
      <c r="AL125" s="10">
        <f t="shared" si="113"/>
        <v>1</v>
      </c>
      <c r="AM125" s="10">
        <f t="shared" si="114"/>
        <v>1</v>
      </c>
      <c r="AN125" s="10">
        <f t="shared" si="115"/>
        <v>1</v>
      </c>
      <c r="AO125" s="10">
        <f t="shared" si="116"/>
        <v>1</v>
      </c>
      <c r="AP125" s="10">
        <f t="shared" si="117"/>
        <v>1</v>
      </c>
      <c r="AQ125" s="10">
        <f t="shared" si="118"/>
        <v>1</v>
      </c>
      <c r="AR125" s="10">
        <f t="shared" si="119"/>
        <v>1</v>
      </c>
      <c r="AS125" s="10">
        <f t="shared" si="120"/>
        <v>2</v>
      </c>
      <c r="AT125" s="10">
        <f t="shared" si="121"/>
        <v>2</v>
      </c>
      <c r="AU125" s="10">
        <f t="shared" si="122"/>
        <v>1</v>
      </c>
      <c r="AV125" s="10">
        <f t="shared" si="123"/>
        <v>1</v>
      </c>
      <c r="AW125" s="10">
        <f t="shared" si="124"/>
        <v>1</v>
      </c>
      <c r="AX125" s="10">
        <f t="shared" si="125"/>
        <v>1</v>
      </c>
      <c r="AY125" s="10">
        <f t="shared" si="126"/>
        <v>1</v>
      </c>
      <c r="AZ125" s="10">
        <f t="shared" si="127"/>
        <v>1</v>
      </c>
      <c r="BA125" s="10">
        <f t="shared" si="128"/>
        <v>1</v>
      </c>
      <c r="BB125" s="10">
        <f t="shared" si="129"/>
        <v>1</v>
      </c>
      <c r="BC125" s="10"/>
      <c r="BE125" s="10">
        <f t="shared" si="130"/>
        <v>2</v>
      </c>
      <c r="BH125" s="10">
        <f t="shared" si="131"/>
        <v>301</v>
      </c>
      <c r="BI125" s="10" t="str">
        <f t="shared" si="132"/>
        <v/>
      </c>
      <c r="BJ125" s="10" t="str">
        <f t="shared" si="133"/>
        <v/>
      </c>
      <c r="BK125" s="10" t="str">
        <f t="shared" si="134"/>
        <v/>
      </c>
      <c r="BL125" s="10" t="str">
        <f t="shared" si="135"/>
        <v/>
      </c>
      <c r="BM125" s="10" t="str">
        <f t="shared" si="136"/>
        <v/>
      </c>
      <c r="BN125" s="10" t="str">
        <f t="shared" si="137"/>
        <v/>
      </c>
      <c r="BO125" s="10" t="str">
        <f t="shared" si="138"/>
        <v/>
      </c>
      <c r="BP125" s="10" t="str">
        <f t="shared" si="139"/>
        <v/>
      </c>
      <c r="BQ125" s="10" t="str">
        <f t="shared" si="140"/>
        <v/>
      </c>
      <c r="BR125" s="10" t="str">
        <f t="shared" si="141"/>
        <v/>
      </c>
      <c r="BS125" s="10" t="str">
        <f t="shared" si="142"/>
        <v/>
      </c>
      <c r="BT125" s="10" t="str">
        <f t="shared" si="143"/>
        <v/>
      </c>
      <c r="BU125" s="10" t="str">
        <f t="shared" si="144"/>
        <v/>
      </c>
      <c r="BV125" s="10" t="str">
        <f t="shared" si="145"/>
        <v/>
      </c>
      <c r="BW125" s="10" t="str">
        <f t="shared" si="146"/>
        <v/>
      </c>
      <c r="BX125" s="10" t="str">
        <f t="shared" si="147"/>
        <v>-</v>
      </c>
      <c r="BY125" s="10" t="str">
        <f t="shared" si="148"/>
        <v>-</v>
      </c>
      <c r="BZ125" s="10" t="str">
        <f t="shared" si="149"/>
        <v>-</v>
      </c>
      <c r="CA125" s="31">
        <f t="shared" si="150"/>
        <v>15</v>
      </c>
      <c r="CC125">
        <f t="shared" si="109"/>
        <v>301</v>
      </c>
      <c r="EN125" s="10">
        <v>127</v>
      </c>
      <c r="EP125" s="10">
        <f t="shared" si="151"/>
        <v>121</v>
      </c>
      <c r="EQ125" s="10" t="str">
        <f t="shared" si="111"/>
        <v>(116)</v>
      </c>
    </row>
    <row r="126" spans="1:147" ht="15.75">
      <c r="A126" s="7" t="str">
        <f t="shared" si="78"/>
        <v>122 (117)</v>
      </c>
      <c r="B126" s="8" t="s">
        <v>257</v>
      </c>
      <c r="C126" s="9" t="s">
        <v>256</v>
      </c>
      <c r="D126" s="20">
        <f t="shared" si="79"/>
        <v>283</v>
      </c>
      <c r="E126" s="18"/>
      <c r="F126" s="14">
        <f t="shared" si="80"/>
        <v>1</v>
      </c>
      <c r="G126" s="19">
        <f t="shared" si="81"/>
        <v>141.5</v>
      </c>
      <c r="H126" s="18"/>
      <c r="I126" s="61"/>
      <c r="J126" s="61"/>
      <c r="K126" s="61"/>
      <c r="L126" s="61"/>
      <c r="M126" s="61"/>
      <c r="N126" s="61">
        <v>283</v>
      </c>
      <c r="O126" s="61"/>
      <c r="P126" s="96"/>
      <c r="Q126" s="61"/>
      <c r="R126" s="94"/>
      <c r="S126" s="61"/>
      <c r="T126" s="61"/>
      <c r="U126" s="61"/>
      <c r="V126" s="61"/>
      <c r="W126" s="61"/>
      <c r="X126" s="61"/>
      <c r="Y126" s="61"/>
      <c r="Z126" s="61"/>
      <c r="AA126" s="104">
        <f t="shared" si="82"/>
        <v>18</v>
      </c>
      <c r="AB126" s="68" t="str">
        <f t="shared" si="83"/>
        <v>-</v>
      </c>
      <c r="AC126" s="68" t="str">
        <f t="shared" si="84"/>
        <v>-</v>
      </c>
      <c r="AD126" s="68" t="str">
        <f t="shared" si="85"/>
        <v>-</v>
      </c>
      <c r="AE126" s="32">
        <v>117</v>
      </c>
      <c r="AF126" s="32">
        <f t="shared" si="86"/>
        <v>122</v>
      </c>
      <c r="AG126" s="32" t="str">
        <f t="shared" si="87"/>
        <v>-</v>
      </c>
      <c r="AH126" s="17">
        <v>122</v>
      </c>
      <c r="AK126" s="10">
        <f t="shared" si="112"/>
        <v>1</v>
      </c>
      <c r="AL126" s="10">
        <f t="shared" si="113"/>
        <v>1</v>
      </c>
      <c r="AM126" s="10">
        <f t="shared" si="114"/>
        <v>1</v>
      </c>
      <c r="AN126" s="10">
        <f t="shared" si="115"/>
        <v>1</v>
      </c>
      <c r="AO126" s="10">
        <f t="shared" si="116"/>
        <v>1</v>
      </c>
      <c r="AP126" s="10">
        <f t="shared" si="117"/>
        <v>2</v>
      </c>
      <c r="AQ126" s="10">
        <f t="shared" si="118"/>
        <v>2</v>
      </c>
      <c r="AR126" s="10">
        <f t="shared" si="119"/>
        <v>1</v>
      </c>
      <c r="AS126" s="10">
        <f t="shared" si="120"/>
        <v>1</v>
      </c>
      <c r="AT126" s="10">
        <f t="shared" si="121"/>
        <v>1</v>
      </c>
      <c r="AU126" s="10">
        <f t="shared" si="122"/>
        <v>1</v>
      </c>
      <c r="AV126" s="10">
        <f t="shared" si="123"/>
        <v>1</v>
      </c>
      <c r="AW126" s="10">
        <f t="shared" si="124"/>
        <v>1</v>
      </c>
      <c r="AX126" s="10">
        <f t="shared" si="125"/>
        <v>1</v>
      </c>
      <c r="AY126" s="10">
        <f t="shared" si="126"/>
        <v>1</v>
      </c>
      <c r="AZ126" s="10">
        <f t="shared" si="127"/>
        <v>1</v>
      </c>
      <c r="BA126" s="10">
        <f t="shared" si="128"/>
        <v>1</v>
      </c>
      <c r="BB126" s="10">
        <f t="shared" si="129"/>
        <v>1</v>
      </c>
      <c r="BC126" s="10"/>
      <c r="BE126" s="10">
        <f t="shared" si="130"/>
        <v>2</v>
      </c>
      <c r="BH126" s="10">
        <f t="shared" si="131"/>
        <v>283</v>
      </c>
      <c r="BI126" s="10" t="str">
        <f t="shared" si="132"/>
        <v/>
      </c>
      <c r="BJ126" s="10" t="str">
        <f t="shared" si="133"/>
        <v/>
      </c>
      <c r="BK126" s="10" t="str">
        <f t="shared" si="134"/>
        <v/>
      </c>
      <c r="BL126" s="10" t="str">
        <f t="shared" si="135"/>
        <v/>
      </c>
      <c r="BM126" s="10" t="str">
        <f t="shared" si="136"/>
        <v/>
      </c>
      <c r="BN126" s="10" t="str">
        <f t="shared" si="137"/>
        <v/>
      </c>
      <c r="BO126" s="10" t="str">
        <f t="shared" si="138"/>
        <v/>
      </c>
      <c r="BP126" s="10" t="str">
        <f t="shared" si="139"/>
        <v/>
      </c>
      <c r="BQ126" s="10" t="str">
        <f t="shared" si="140"/>
        <v/>
      </c>
      <c r="BR126" s="10" t="str">
        <f t="shared" si="141"/>
        <v/>
      </c>
      <c r="BS126" s="10" t="str">
        <f t="shared" si="142"/>
        <v/>
      </c>
      <c r="BT126" s="10" t="str">
        <f t="shared" si="143"/>
        <v/>
      </c>
      <c r="BU126" s="10" t="str">
        <f t="shared" si="144"/>
        <v/>
      </c>
      <c r="BV126" s="10" t="str">
        <f t="shared" si="145"/>
        <v/>
      </c>
      <c r="BW126" s="10" t="str">
        <f t="shared" si="146"/>
        <v/>
      </c>
      <c r="BX126" s="10" t="str">
        <f t="shared" si="147"/>
        <v>-</v>
      </c>
      <c r="BY126" s="10" t="str">
        <f t="shared" si="148"/>
        <v>-</v>
      </c>
      <c r="BZ126" s="10" t="str">
        <f t="shared" si="149"/>
        <v>-</v>
      </c>
      <c r="CA126" s="31">
        <f t="shared" si="150"/>
        <v>15</v>
      </c>
      <c r="CC126">
        <f t="shared" si="109"/>
        <v>283</v>
      </c>
      <c r="EN126" s="10">
        <v>122</v>
      </c>
      <c r="EP126" s="10">
        <f t="shared" si="151"/>
        <v>122</v>
      </c>
      <c r="EQ126" s="10" t="str">
        <f t="shared" si="111"/>
        <v>(117)</v>
      </c>
    </row>
    <row r="127" spans="1:147" ht="15.75">
      <c r="A127" s="7" t="str">
        <f t="shared" si="78"/>
        <v>123 (118)</v>
      </c>
      <c r="B127" s="8" t="s">
        <v>228</v>
      </c>
      <c r="C127" s="110" t="s">
        <v>44</v>
      </c>
      <c r="D127" s="20">
        <f t="shared" si="79"/>
        <v>280</v>
      </c>
      <c r="E127" s="18"/>
      <c r="F127" s="14">
        <f t="shared" si="80"/>
        <v>3</v>
      </c>
      <c r="G127" s="19">
        <f t="shared" si="81"/>
        <v>46.666666666666664</v>
      </c>
      <c r="H127" s="18"/>
      <c r="I127" s="14">
        <v>65</v>
      </c>
      <c r="J127" s="14"/>
      <c r="K127" s="14"/>
      <c r="L127" s="14">
        <v>131</v>
      </c>
      <c r="M127" s="14"/>
      <c r="N127" s="14"/>
      <c r="O127" s="14"/>
      <c r="P127" s="50"/>
      <c r="Q127" s="29"/>
      <c r="R127" s="51"/>
      <c r="S127" s="14"/>
      <c r="T127" s="14"/>
      <c r="U127" s="14"/>
      <c r="V127" s="14"/>
      <c r="W127" s="14"/>
      <c r="X127" s="14"/>
      <c r="Y127" s="14"/>
      <c r="Z127" s="14">
        <v>84</v>
      </c>
      <c r="AA127" s="24">
        <f t="shared" si="82"/>
        <v>18</v>
      </c>
      <c r="AB127" s="68" t="str">
        <f t="shared" si="83"/>
        <v>-</v>
      </c>
      <c r="AC127" s="68" t="str">
        <f t="shared" si="84"/>
        <v>-</v>
      </c>
      <c r="AD127" s="68" t="str">
        <f t="shared" si="85"/>
        <v>-</v>
      </c>
      <c r="AE127" s="32">
        <v>118</v>
      </c>
      <c r="AF127" s="32">
        <f t="shared" si="86"/>
        <v>123</v>
      </c>
      <c r="AG127" s="32">
        <f t="shared" si="87"/>
        <v>123</v>
      </c>
      <c r="AH127" s="17">
        <v>123</v>
      </c>
      <c r="AK127" s="10">
        <f t="shared" si="112"/>
        <v>2</v>
      </c>
      <c r="AL127" s="10">
        <f t="shared" si="113"/>
        <v>2</v>
      </c>
      <c r="AM127" s="10">
        <f t="shared" si="114"/>
        <v>1</v>
      </c>
      <c r="AN127" s="10">
        <f t="shared" si="115"/>
        <v>2</v>
      </c>
      <c r="AO127" s="10">
        <f t="shared" si="116"/>
        <v>2</v>
      </c>
      <c r="AP127" s="10">
        <f t="shared" si="117"/>
        <v>1</v>
      </c>
      <c r="AQ127" s="10">
        <f t="shared" si="118"/>
        <v>1</v>
      </c>
      <c r="AR127" s="10">
        <f t="shared" si="119"/>
        <v>1</v>
      </c>
      <c r="AS127" s="10">
        <f t="shared" si="120"/>
        <v>1</v>
      </c>
      <c r="AT127" s="10">
        <f t="shared" si="121"/>
        <v>1</v>
      </c>
      <c r="AU127" s="10">
        <f t="shared" si="122"/>
        <v>1</v>
      </c>
      <c r="AV127" s="10">
        <f t="shared" si="123"/>
        <v>1</v>
      </c>
      <c r="AW127" s="10">
        <f t="shared" si="124"/>
        <v>1</v>
      </c>
      <c r="AX127" s="10">
        <f t="shared" si="125"/>
        <v>1</v>
      </c>
      <c r="AY127" s="10">
        <f t="shared" si="126"/>
        <v>1</v>
      </c>
      <c r="AZ127" s="10">
        <f t="shared" si="127"/>
        <v>1</v>
      </c>
      <c r="BA127" s="10">
        <f t="shared" si="128"/>
        <v>1</v>
      </c>
      <c r="BB127" s="10">
        <f t="shared" si="129"/>
        <v>2</v>
      </c>
      <c r="BC127" s="10"/>
      <c r="BE127" s="10">
        <f t="shared" si="130"/>
        <v>2</v>
      </c>
      <c r="BH127" s="10">
        <f t="shared" si="131"/>
        <v>131</v>
      </c>
      <c r="BI127" s="10">
        <f t="shared" si="132"/>
        <v>84</v>
      </c>
      <c r="BJ127" s="10">
        <f t="shared" si="133"/>
        <v>65</v>
      </c>
      <c r="BK127" s="10" t="str">
        <f t="shared" si="134"/>
        <v/>
      </c>
      <c r="BL127" s="10" t="str">
        <f t="shared" si="135"/>
        <v/>
      </c>
      <c r="BM127" s="10" t="str">
        <f t="shared" si="136"/>
        <v/>
      </c>
      <c r="BN127" s="10" t="str">
        <f t="shared" si="137"/>
        <v/>
      </c>
      <c r="BO127" s="10" t="str">
        <f t="shared" si="138"/>
        <v/>
      </c>
      <c r="BP127" s="10" t="str">
        <f t="shared" si="139"/>
        <v/>
      </c>
      <c r="BQ127" s="10" t="str">
        <f t="shared" si="140"/>
        <v/>
      </c>
      <c r="BR127" s="10" t="str">
        <f t="shared" si="141"/>
        <v/>
      </c>
      <c r="BS127" s="10" t="str">
        <f t="shared" si="142"/>
        <v/>
      </c>
      <c r="BT127" s="10" t="str">
        <f t="shared" si="143"/>
        <v/>
      </c>
      <c r="BU127" s="10" t="str">
        <f t="shared" si="144"/>
        <v/>
      </c>
      <c r="BV127" s="10" t="str">
        <f t="shared" si="145"/>
        <v/>
      </c>
      <c r="BW127" s="10" t="str">
        <f t="shared" si="146"/>
        <v/>
      </c>
      <c r="BX127" s="10" t="str">
        <f t="shared" si="147"/>
        <v>-</v>
      </c>
      <c r="BY127" s="10" t="str">
        <f t="shared" si="148"/>
        <v>-</v>
      </c>
      <c r="BZ127" s="10" t="str">
        <f t="shared" si="149"/>
        <v>-</v>
      </c>
      <c r="CA127" s="31">
        <f t="shared" si="150"/>
        <v>13</v>
      </c>
      <c r="CC127">
        <f t="shared" si="109"/>
        <v>280</v>
      </c>
      <c r="EN127" s="10">
        <v>123</v>
      </c>
      <c r="EP127" s="10">
        <f t="shared" si="151"/>
        <v>123</v>
      </c>
      <c r="EQ127" s="10" t="str">
        <f t="shared" si="111"/>
        <v>(118)</v>
      </c>
    </row>
    <row r="128" spans="1:147" ht="15.75">
      <c r="A128" s="7" t="str">
        <f t="shared" si="78"/>
        <v>124 (119)</v>
      </c>
      <c r="B128" s="8" t="s">
        <v>179</v>
      </c>
      <c r="C128" s="9" t="s">
        <v>102</v>
      </c>
      <c r="D128" s="20">
        <f t="shared" si="79"/>
        <v>279</v>
      </c>
      <c r="E128" s="18"/>
      <c r="F128" s="14">
        <f t="shared" si="80"/>
        <v>3</v>
      </c>
      <c r="G128" s="19">
        <f t="shared" si="81"/>
        <v>46.5</v>
      </c>
      <c r="H128" s="18"/>
      <c r="I128" s="61"/>
      <c r="J128" s="61"/>
      <c r="K128" s="61"/>
      <c r="L128" s="61"/>
      <c r="M128" s="61"/>
      <c r="N128" s="61"/>
      <c r="O128" s="61"/>
      <c r="P128" s="96"/>
      <c r="Q128" s="61">
        <v>140</v>
      </c>
      <c r="R128" s="94"/>
      <c r="S128" s="61"/>
      <c r="T128" s="61">
        <v>78</v>
      </c>
      <c r="U128" s="61"/>
      <c r="V128" s="61"/>
      <c r="W128" s="61"/>
      <c r="X128" s="61">
        <v>61</v>
      </c>
      <c r="Y128" s="61"/>
      <c r="Z128" s="61"/>
      <c r="AA128" s="104">
        <f t="shared" si="82"/>
        <v>18</v>
      </c>
      <c r="AB128" s="68" t="str">
        <f t="shared" si="83"/>
        <v>-</v>
      </c>
      <c r="AC128" s="68" t="str">
        <f t="shared" si="84"/>
        <v>-</v>
      </c>
      <c r="AD128" s="68" t="str">
        <f t="shared" si="85"/>
        <v>-</v>
      </c>
      <c r="AE128" s="32">
        <v>119</v>
      </c>
      <c r="AF128" s="32">
        <f t="shared" si="86"/>
        <v>124</v>
      </c>
      <c r="AG128" s="32">
        <f t="shared" si="87"/>
        <v>124</v>
      </c>
      <c r="AH128" s="17">
        <v>124</v>
      </c>
      <c r="AK128" s="10">
        <f t="shared" si="112"/>
        <v>1</v>
      </c>
      <c r="AL128" s="10">
        <f t="shared" si="113"/>
        <v>1</v>
      </c>
      <c r="AM128" s="10">
        <f t="shared" si="114"/>
        <v>1</v>
      </c>
      <c r="AN128" s="10">
        <f t="shared" si="115"/>
        <v>1</v>
      </c>
      <c r="AO128" s="10">
        <f t="shared" si="116"/>
        <v>1</v>
      </c>
      <c r="AP128" s="10">
        <f t="shared" si="117"/>
        <v>1</v>
      </c>
      <c r="AQ128" s="10">
        <f t="shared" si="118"/>
        <v>1</v>
      </c>
      <c r="AR128" s="10">
        <f t="shared" si="119"/>
        <v>1</v>
      </c>
      <c r="AS128" s="10">
        <f t="shared" si="120"/>
        <v>2</v>
      </c>
      <c r="AT128" s="10">
        <f t="shared" si="121"/>
        <v>2</v>
      </c>
      <c r="AU128" s="10">
        <f t="shared" si="122"/>
        <v>1</v>
      </c>
      <c r="AV128" s="10">
        <f t="shared" si="123"/>
        <v>2</v>
      </c>
      <c r="AW128" s="10">
        <f t="shared" si="124"/>
        <v>2</v>
      </c>
      <c r="AX128" s="10">
        <f t="shared" si="125"/>
        <v>1</v>
      </c>
      <c r="AY128" s="10">
        <f t="shared" si="126"/>
        <v>1</v>
      </c>
      <c r="AZ128" s="10">
        <f t="shared" si="127"/>
        <v>2</v>
      </c>
      <c r="BA128" s="10">
        <f t="shared" si="128"/>
        <v>2</v>
      </c>
      <c r="BB128" s="10">
        <f t="shared" si="129"/>
        <v>1</v>
      </c>
      <c r="BC128" s="10"/>
      <c r="BE128" s="10">
        <f t="shared" si="130"/>
        <v>2</v>
      </c>
      <c r="BH128" s="10">
        <f t="shared" si="131"/>
        <v>140</v>
      </c>
      <c r="BI128" s="10">
        <f t="shared" si="132"/>
        <v>78</v>
      </c>
      <c r="BJ128" s="10">
        <f t="shared" si="133"/>
        <v>61</v>
      </c>
      <c r="BK128" s="10" t="str">
        <f t="shared" si="134"/>
        <v/>
      </c>
      <c r="BL128" s="10" t="str">
        <f t="shared" si="135"/>
        <v/>
      </c>
      <c r="BM128" s="10" t="str">
        <f t="shared" si="136"/>
        <v/>
      </c>
      <c r="BN128" s="10" t="str">
        <f t="shared" si="137"/>
        <v/>
      </c>
      <c r="BO128" s="10" t="str">
        <f t="shared" si="138"/>
        <v/>
      </c>
      <c r="BP128" s="10" t="str">
        <f t="shared" si="139"/>
        <v/>
      </c>
      <c r="BQ128" s="10" t="str">
        <f t="shared" si="140"/>
        <v/>
      </c>
      <c r="BR128" s="10" t="str">
        <f t="shared" si="141"/>
        <v/>
      </c>
      <c r="BS128" s="10" t="str">
        <f t="shared" si="142"/>
        <v/>
      </c>
      <c r="BT128" s="10" t="str">
        <f t="shared" si="143"/>
        <v/>
      </c>
      <c r="BU128" s="10" t="str">
        <f t="shared" si="144"/>
        <v/>
      </c>
      <c r="BV128" s="10" t="str">
        <f t="shared" si="145"/>
        <v/>
      </c>
      <c r="BW128" s="10" t="str">
        <f t="shared" si="146"/>
        <v/>
      </c>
      <c r="BX128" s="10" t="str">
        <f t="shared" si="147"/>
        <v>-</v>
      </c>
      <c r="BY128" s="10" t="str">
        <f t="shared" si="148"/>
        <v>-</v>
      </c>
      <c r="BZ128" s="10" t="str">
        <f t="shared" si="149"/>
        <v>-</v>
      </c>
      <c r="CA128" s="31">
        <f t="shared" si="150"/>
        <v>13</v>
      </c>
      <c r="CC128">
        <f t="shared" si="109"/>
        <v>279</v>
      </c>
      <c r="EN128" s="10">
        <v>124</v>
      </c>
      <c r="EP128" s="10">
        <f t="shared" si="151"/>
        <v>124</v>
      </c>
      <c r="EQ128" s="10" t="str">
        <f t="shared" si="111"/>
        <v>(119)</v>
      </c>
    </row>
    <row r="129" spans="1:147" ht="15.75">
      <c r="A129" s="7" t="str">
        <f t="shared" si="78"/>
        <v>125 (120)</v>
      </c>
      <c r="B129" s="8" t="s">
        <v>59</v>
      </c>
      <c r="C129" s="9" t="s">
        <v>85</v>
      </c>
      <c r="D129" s="20">
        <f t="shared" si="79"/>
        <v>274</v>
      </c>
      <c r="E129" s="18"/>
      <c r="F129" s="14">
        <f t="shared" si="80"/>
        <v>4</v>
      </c>
      <c r="G129" s="19">
        <f t="shared" si="81"/>
        <v>34.25</v>
      </c>
      <c r="H129" s="18"/>
      <c r="I129" s="14">
        <v>47</v>
      </c>
      <c r="J129" s="14"/>
      <c r="K129" s="14"/>
      <c r="L129" s="14"/>
      <c r="M129" s="14">
        <v>61</v>
      </c>
      <c r="N129" s="14">
        <v>105</v>
      </c>
      <c r="O129" s="14">
        <v>61</v>
      </c>
      <c r="P129" s="50"/>
      <c r="Q129" s="29"/>
      <c r="R129" s="51"/>
      <c r="S129" s="14"/>
      <c r="T129" s="64"/>
      <c r="U129" s="14"/>
      <c r="V129" s="14"/>
      <c r="W129" s="14"/>
      <c r="X129" s="14"/>
      <c r="Y129" s="14"/>
      <c r="Z129" s="14"/>
      <c r="AA129" s="24">
        <f t="shared" si="82"/>
        <v>18</v>
      </c>
      <c r="AB129" s="68" t="str">
        <f t="shared" si="83"/>
        <v>-</v>
      </c>
      <c r="AC129" s="68" t="str">
        <f t="shared" si="84"/>
        <v>-</v>
      </c>
      <c r="AD129" s="68" t="str">
        <f t="shared" si="85"/>
        <v>-</v>
      </c>
      <c r="AE129" s="32">
        <v>120</v>
      </c>
      <c r="AF129" s="32">
        <f t="shared" si="86"/>
        <v>125</v>
      </c>
      <c r="AG129" s="32">
        <f t="shared" si="87"/>
        <v>125</v>
      </c>
      <c r="AH129" s="17">
        <v>125</v>
      </c>
      <c r="AK129" s="10">
        <f t="shared" si="112"/>
        <v>2</v>
      </c>
      <c r="AL129" s="10">
        <f t="shared" si="113"/>
        <v>2</v>
      </c>
      <c r="AM129" s="10">
        <f t="shared" si="114"/>
        <v>1</v>
      </c>
      <c r="AN129" s="10">
        <f t="shared" si="115"/>
        <v>1</v>
      </c>
      <c r="AO129" s="10">
        <f t="shared" si="116"/>
        <v>2</v>
      </c>
      <c r="AP129" s="10">
        <f t="shared" si="117"/>
        <v>3</v>
      </c>
      <c r="AQ129" s="10">
        <f t="shared" si="118"/>
        <v>3</v>
      </c>
      <c r="AR129" s="10">
        <f t="shared" si="119"/>
        <v>2</v>
      </c>
      <c r="AS129" s="10">
        <f t="shared" si="120"/>
        <v>1</v>
      </c>
      <c r="AT129" s="10">
        <f t="shared" si="121"/>
        <v>1</v>
      </c>
      <c r="AU129" s="10">
        <f t="shared" si="122"/>
        <v>1</v>
      </c>
      <c r="AV129" s="10">
        <f t="shared" si="123"/>
        <v>1</v>
      </c>
      <c r="AW129" s="10">
        <f t="shared" si="124"/>
        <v>1</v>
      </c>
      <c r="AX129" s="10">
        <f t="shared" si="125"/>
        <v>1</v>
      </c>
      <c r="AY129" s="10">
        <f t="shared" si="126"/>
        <v>1</v>
      </c>
      <c r="AZ129" s="10">
        <f t="shared" si="127"/>
        <v>1</v>
      </c>
      <c r="BA129" s="10">
        <f t="shared" si="128"/>
        <v>1</v>
      </c>
      <c r="BB129" s="10">
        <f t="shared" si="129"/>
        <v>1</v>
      </c>
      <c r="BC129" s="10"/>
      <c r="BE129" s="10">
        <f t="shared" si="130"/>
        <v>2</v>
      </c>
      <c r="BH129" s="10">
        <f t="shared" si="131"/>
        <v>105</v>
      </c>
      <c r="BI129" s="10">
        <f t="shared" si="132"/>
        <v>61</v>
      </c>
      <c r="BJ129" s="10">
        <f t="shared" si="133"/>
        <v>61</v>
      </c>
      <c r="BK129" s="10">
        <f t="shared" si="134"/>
        <v>47</v>
      </c>
      <c r="BL129" s="10" t="str">
        <f t="shared" si="135"/>
        <v/>
      </c>
      <c r="BM129" s="10" t="str">
        <f t="shared" si="136"/>
        <v/>
      </c>
      <c r="BN129" s="10" t="str">
        <f t="shared" si="137"/>
        <v/>
      </c>
      <c r="BO129" s="10" t="str">
        <f t="shared" si="138"/>
        <v/>
      </c>
      <c r="BP129" s="10" t="str">
        <f t="shared" si="139"/>
        <v/>
      </c>
      <c r="BQ129" s="10" t="str">
        <f t="shared" si="140"/>
        <v/>
      </c>
      <c r="BR129" s="10" t="str">
        <f t="shared" si="141"/>
        <v/>
      </c>
      <c r="BS129" s="10" t="str">
        <f t="shared" si="142"/>
        <v/>
      </c>
      <c r="BT129" s="10" t="str">
        <f t="shared" si="143"/>
        <v/>
      </c>
      <c r="BU129" s="10" t="str">
        <f t="shared" si="144"/>
        <v/>
      </c>
      <c r="BV129" s="10" t="str">
        <f t="shared" si="145"/>
        <v/>
      </c>
      <c r="BW129" s="10" t="str">
        <f t="shared" si="146"/>
        <v/>
      </c>
      <c r="BX129" s="10" t="str">
        <f t="shared" si="147"/>
        <v>-</v>
      </c>
      <c r="BY129" s="10" t="str">
        <f t="shared" si="148"/>
        <v>-</v>
      </c>
      <c r="BZ129" s="10" t="str">
        <f t="shared" si="149"/>
        <v>-</v>
      </c>
      <c r="CA129" s="31">
        <f t="shared" si="150"/>
        <v>12</v>
      </c>
      <c r="CC129">
        <f t="shared" si="109"/>
        <v>274</v>
      </c>
      <c r="EN129" s="10">
        <v>125</v>
      </c>
      <c r="EP129" s="10">
        <f t="shared" si="151"/>
        <v>125</v>
      </c>
      <c r="EQ129" s="10" t="str">
        <f t="shared" si="111"/>
        <v>(120)</v>
      </c>
    </row>
    <row r="130" spans="1:147" ht="15.75">
      <c r="A130" s="7" t="str">
        <f t="shared" si="78"/>
        <v>126 (121)</v>
      </c>
      <c r="B130" s="8" t="s">
        <v>177</v>
      </c>
      <c r="C130" s="9" t="s">
        <v>33</v>
      </c>
      <c r="D130" s="20">
        <f t="shared" si="79"/>
        <v>270</v>
      </c>
      <c r="E130" s="18"/>
      <c r="F130" s="14">
        <f t="shared" si="80"/>
        <v>1</v>
      </c>
      <c r="G130" s="19">
        <f t="shared" si="81"/>
        <v>135</v>
      </c>
      <c r="H130" s="18"/>
      <c r="I130" s="14"/>
      <c r="J130" s="99"/>
      <c r="K130" s="99"/>
      <c r="L130" s="99"/>
      <c r="M130" s="99"/>
      <c r="N130" s="99"/>
      <c r="O130" s="99"/>
      <c r="P130" s="105"/>
      <c r="Q130" s="99"/>
      <c r="R130" s="106"/>
      <c r="S130" s="99">
        <v>270</v>
      </c>
      <c r="T130" s="99"/>
      <c r="U130" s="99"/>
      <c r="V130" s="99"/>
      <c r="W130" s="99"/>
      <c r="X130" s="99"/>
      <c r="Y130" s="99"/>
      <c r="Z130" s="99"/>
      <c r="AA130" s="117">
        <f t="shared" si="82"/>
        <v>18</v>
      </c>
      <c r="AB130" s="68" t="str">
        <f t="shared" si="83"/>
        <v>-</v>
      </c>
      <c r="AC130" s="68" t="str">
        <f t="shared" si="84"/>
        <v>-</v>
      </c>
      <c r="AD130" s="68" t="str">
        <f t="shared" si="85"/>
        <v>-</v>
      </c>
      <c r="AE130" s="32">
        <v>121</v>
      </c>
      <c r="AF130" s="32">
        <f t="shared" si="86"/>
        <v>126</v>
      </c>
      <c r="AG130" s="32" t="str">
        <f t="shared" si="87"/>
        <v>-</v>
      </c>
      <c r="AH130" s="17">
        <v>126</v>
      </c>
      <c r="AK130" s="10">
        <f t="shared" si="112"/>
        <v>1</v>
      </c>
      <c r="AL130" s="10">
        <f t="shared" si="113"/>
        <v>1</v>
      </c>
      <c r="AM130" s="10">
        <f t="shared" si="114"/>
        <v>1</v>
      </c>
      <c r="AN130" s="10">
        <f t="shared" si="115"/>
        <v>1</v>
      </c>
      <c r="AO130" s="10">
        <f t="shared" si="116"/>
        <v>1</v>
      </c>
      <c r="AP130" s="10">
        <f t="shared" si="117"/>
        <v>1</v>
      </c>
      <c r="AQ130" s="10">
        <f t="shared" si="118"/>
        <v>1</v>
      </c>
      <c r="AR130" s="10">
        <f t="shared" si="119"/>
        <v>1</v>
      </c>
      <c r="AS130" s="10">
        <f t="shared" si="120"/>
        <v>1</v>
      </c>
      <c r="AT130" s="10">
        <f t="shared" si="121"/>
        <v>1</v>
      </c>
      <c r="AU130" s="10">
        <f t="shared" si="122"/>
        <v>2</v>
      </c>
      <c r="AV130" s="10">
        <f t="shared" si="123"/>
        <v>2</v>
      </c>
      <c r="AW130" s="10">
        <f t="shared" si="124"/>
        <v>1</v>
      </c>
      <c r="AX130" s="10">
        <f t="shared" si="125"/>
        <v>1</v>
      </c>
      <c r="AY130" s="10">
        <f t="shared" si="126"/>
        <v>1</v>
      </c>
      <c r="AZ130" s="10">
        <f t="shared" si="127"/>
        <v>1</v>
      </c>
      <c r="BA130" s="10">
        <f t="shared" si="128"/>
        <v>1</v>
      </c>
      <c r="BB130" s="10">
        <f t="shared" si="129"/>
        <v>1</v>
      </c>
      <c r="BC130" s="10"/>
      <c r="BE130" s="10">
        <f t="shared" si="130"/>
        <v>2</v>
      </c>
      <c r="BH130" s="10">
        <f t="shared" si="131"/>
        <v>270</v>
      </c>
      <c r="BI130" s="10" t="str">
        <f t="shared" si="132"/>
        <v/>
      </c>
      <c r="BJ130" s="10" t="str">
        <f t="shared" si="133"/>
        <v/>
      </c>
      <c r="BK130" s="10" t="str">
        <f t="shared" si="134"/>
        <v/>
      </c>
      <c r="BL130" s="10" t="str">
        <f t="shared" si="135"/>
        <v/>
      </c>
      <c r="BM130" s="10" t="str">
        <f t="shared" si="136"/>
        <v/>
      </c>
      <c r="BN130" s="10" t="str">
        <f t="shared" si="137"/>
        <v/>
      </c>
      <c r="BO130" s="10" t="str">
        <f t="shared" si="138"/>
        <v/>
      </c>
      <c r="BP130" s="10" t="str">
        <f t="shared" si="139"/>
        <v/>
      </c>
      <c r="BQ130" s="10" t="str">
        <f t="shared" si="140"/>
        <v/>
      </c>
      <c r="BR130" s="10" t="str">
        <f t="shared" si="141"/>
        <v/>
      </c>
      <c r="BS130" s="10" t="str">
        <f t="shared" si="142"/>
        <v/>
      </c>
      <c r="BT130" s="10" t="str">
        <f t="shared" si="143"/>
        <v/>
      </c>
      <c r="BU130" s="10" t="str">
        <f t="shared" si="144"/>
        <v/>
      </c>
      <c r="BV130" s="10" t="str">
        <f t="shared" si="145"/>
        <v/>
      </c>
      <c r="BW130" s="10" t="str">
        <f t="shared" si="146"/>
        <v/>
      </c>
      <c r="BX130" s="10" t="str">
        <f t="shared" si="147"/>
        <v>-</v>
      </c>
      <c r="BY130" s="10" t="str">
        <f t="shared" si="148"/>
        <v>-</v>
      </c>
      <c r="BZ130" s="10" t="str">
        <f t="shared" si="149"/>
        <v>-</v>
      </c>
      <c r="CA130" s="31">
        <f t="shared" si="150"/>
        <v>15</v>
      </c>
      <c r="CC130">
        <f t="shared" si="109"/>
        <v>270</v>
      </c>
      <c r="EN130" s="10">
        <v>126</v>
      </c>
      <c r="EP130" s="10">
        <f t="shared" si="151"/>
        <v>126</v>
      </c>
      <c r="EQ130" s="10" t="str">
        <f t="shared" si="111"/>
        <v>(121)</v>
      </c>
    </row>
    <row r="131" spans="1:147" ht="15.75">
      <c r="A131" s="7" t="str">
        <f t="shared" si="78"/>
        <v>126 (121)</v>
      </c>
      <c r="B131" s="8" t="s">
        <v>43</v>
      </c>
      <c r="C131" s="9" t="s">
        <v>39</v>
      </c>
      <c r="D131" s="20">
        <f t="shared" si="79"/>
        <v>270</v>
      </c>
      <c r="E131" s="18"/>
      <c r="F131" s="14">
        <f t="shared" si="80"/>
        <v>1</v>
      </c>
      <c r="G131" s="19">
        <f t="shared" si="81"/>
        <v>135</v>
      </c>
      <c r="H131" s="18"/>
      <c r="I131" s="61"/>
      <c r="J131" s="61"/>
      <c r="K131" s="61"/>
      <c r="L131" s="61">
        <v>270</v>
      </c>
      <c r="M131" s="61"/>
      <c r="N131" s="61"/>
      <c r="O131" s="61"/>
      <c r="P131" s="96"/>
      <c r="Q131" s="61"/>
      <c r="R131" s="94"/>
      <c r="S131" s="61"/>
      <c r="T131" s="61"/>
      <c r="U131" s="61"/>
      <c r="V131" s="61"/>
      <c r="W131" s="61"/>
      <c r="X131" s="61"/>
      <c r="Y131" s="61"/>
      <c r="Z131" s="61"/>
      <c r="AA131" s="104">
        <f t="shared" si="82"/>
        <v>18</v>
      </c>
      <c r="AB131" s="68" t="str">
        <f t="shared" si="83"/>
        <v>-</v>
      </c>
      <c r="AC131" s="68" t="str">
        <f t="shared" si="84"/>
        <v>-</v>
      </c>
      <c r="AD131" s="68" t="str">
        <f t="shared" si="85"/>
        <v>-</v>
      </c>
      <c r="AE131" s="32">
        <v>121</v>
      </c>
      <c r="AF131" s="32">
        <f t="shared" si="86"/>
        <v>126</v>
      </c>
      <c r="AG131" s="32" t="str">
        <f t="shared" si="87"/>
        <v>-</v>
      </c>
      <c r="AH131" s="17">
        <v>127</v>
      </c>
      <c r="AK131" s="10">
        <f t="shared" si="112"/>
        <v>1</v>
      </c>
      <c r="AL131" s="10">
        <f t="shared" si="113"/>
        <v>1</v>
      </c>
      <c r="AM131" s="10">
        <f t="shared" si="114"/>
        <v>1</v>
      </c>
      <c r="AN131" s="10">
        <f t="shared" si="115"/>
        <v>2</v>
      </c>
      <c r="AO131" s="10">
        <f t="shared" si="116"/>
        <v>2</v>
      </c>
      <c r="AP131" s="10">
        <f t="shared" si="117"/>
        <v>1</v>
      </c>
      <c r="AQ131" s="10">
        <f t="shared" si="118"/>
        <v>1</v>
      </c>
      <c r="AR131" s="10">
        <f t="shared" si="119"/>
        <v>1</v>
      </c>
      <c r="AS131" s="10">
        <f t="shared" si="120"/>
        <v>1</v>
      </c>
      <c r="AT131" s="10">
        <f t="shared" si="121"/>
        <v>1</v>
      </c>
      <c r="AU131" s="10">
        <f t="shared" si="122"/>
        <v>1</v>
      </c>
      <c r="AV131" s="10">
        <f t="shared" si="123"/>
        <v>1</v>
      </c>
      <c r="AW131" s="10">
        <f t="shared" si="124"/>
        <v>1</v>
      </c>
      <c r="AX131" s="10">
        <f t="shared" si="125"/>
        <v>1</v>
      </c>
      <c r="AY131" s="10">
        <f t="shared" si="126"/>
        <v>1</v>
      </c>
      <c r="AZ131" s="10">
        <f t="shared" si="127"/>
        <v>1</v>
      </c>
      <c r="BA131" s="10">
        <f t="shared" si="128"/>
        <v>1</v>
      </c>
      <c r="BB131" s="10">
        <f t="shared" si="129"/>
        <v>1</v>
      </c>
      <c r="BC131" s="10"/>
      <c r="BE131" s="10">
        <f t="shared" si="130"/>
        <v>2</v>
      </c>
      <c r="BH131" s="10">
        <f t="shared" si="131"/>
        <v>270</v>
      </c>
      <c r="BI131" s="10" t="str">
        <f t="shared" si="132"/>
        <v/>
      </c>
      <c r="BJ131" s="10" t="str">
        <f t="shared" si="133"/>
        <v/>
      </c>
      <c r="BK131" s="10" t="str">
        <f t="shared" si="134"/>
        <v/>
      </c>
      <c r="BL131" s="10" t="str">
        <f t="shared" si="135"/>
        <v/>
      </c>
      <c r="BM131" s="10" t="str">
        <f t="shared" si="136"/>
        <v/>
      </c>
      <c r="BN131" s="10" t="str">
        <f t="shared" si="137"/>
        <v/>
      </c>
      <c r="BO131" s="10" t="str">
        <f t="shared" si="138"/>
        <v/>
      </c>
      <c r="BP131" s="10" t="str">
        <f t="shared" si="139"/>
        <v/>
      </c>
      <c r="BQ131" s="10" t="str">
        <f t="shared" si="140"/>
        <v/>
      </c>
      <c r="BR131" s="10" t="str">
        <f t="shared" si="141"/>
        <v/>
      </c>
      <c r="BS131" s="10" t="str">
        <f t="shared" si="142"/>
        <v/>
      </c>
      <c r="BT131" s="10" t="str">
        <f t="shared" si="143"/>
        <v/>
      </c>
      <c r="BU131" s="10" t="str">
        <f t="shared" si="144"/>
        <v/>
      </c>
      <c r="BV131" s="10" t="str">
        <f t="shared" si="145"/>
        <v/>
      </c>
      <c r="BW131" s="10" t="str">
        <f t="shared" si="146"/>
        <v/>
      </c>
      <c r="BX131" s="10" t="str">
        <f t="shared" si="147"/>
        <v>-</v>
      </c>
      <c r="BY131" s="10" t="str">
        <f t="shared" si="148"/>
        <v>-</v>
      </c>
      <c r="BZ131" s="10" t="str">
        <f t="shared" si="149"/>
        <v>-</v>
      </c>
      <c r="CA131" s="31">
        <f t="shared" si="150"/>
        <v>15</v>
      </c>
      <c r="CC131">
        <f t="shared" si="109"/>
        <v>270</v>
      </c>
      <c r="EN131" s="10">
        <v>113</v>
      </c>
      <c r="EP131" s="10">
        <f t="shared" si="151"/>
        <v>126</v>
      </c>
      <c r="EQ131" s="10" t="str">
        <f t="shared" si="111"/>
        <v>(121)</v>
      </c>
    </row>
    <row r="132" spans="1:147" ht="15.75">
      <c r="A132" s="7" t="str">
        <f t="shared" si="78"/>
        <v>128 (-)</v>
      </c>
      <c r="B132" s="8" t="s">
        <v>307</v>
      </c>
      <c r="C132" s="45" t="s">
        <v>332</v>
      </c>
      <c r="D132" s="20">
        <f t="shared" si="79"/>
        <v>259</v>
      </c>
      <c r="F132" s="14">
        <f t="shared" si="80"/>
        <v>1</v>
      </c>
      <c r="G132" s="19">
        <f t="shared" si="81"/>
        <v>129.5</v>
      </c>
      <c r="H132" s="97" t="s">
        <v>193</v>
      </c>
      <c r="I132" s="45"/>
      <c r="J132" s="45"/>
      <c r="K132" s="45"/>
      <c r="L132" s="45"/>
      <c r="M132" s="45"/>
      <c r="N132" s="45"/>
      <c r="O132" s="45"/>
      <c r="P132" s="131"/>
      <c r="Q132" s="45"/>
      <c r="R132" s="132"/>
      <c r="S132" s="45"/>
      <c r="T132" s="45"/>
      <c r="U132" s="45"/>
      <c r="V132" s="45">
        <v>259</v>
      </c>
      <c r="W132" s="45"/>
      <c r="X132" s="45"/>
      <c r="Y132" s="45"/>
      <c r="Z132" s="45"/>
      <c r="AA132" s="24">
        <f t="shared" si="82"/>
        <v>18</v>
      </c>
      <c r="AB132" s="68" t="str">
        <f t="shared" si="83"/>
        <v>-</v>
      </c>
      <c r="AC132" s="68" t="str">
        <f t="shared" si="84"/>
        <v>-</v>
      </c>
      <c r="AD132" s="68" t="str">
        <f t="shared" si="85"/>
        <v>-</v>
      </c>
      <c r="AE132" s="32">
        <v>180</v>
      </c>
      <c r="AF132" s="32">
        <f t="shared" si="86"/>
        <v>128</v>
      </c>
      <c r="AG132" s="32" t="str">
        <f t="shared" si="87"/>
        <v>-</v>
      </c>
      <c r="AH132" s="17">
        <v>128</v>
      </c>
      <c r="AK132" s="10">
        <f t="shared" si="112"/>
        <v>1</v>
      </c>
      <c r="AL132" s="10">
        <f t="shared" si="113"/>
        <v>1</v>
      </c>
      <c r="AM132" s="10">
        <f t="shared" si="114"/>
        <v>1</v>
      </c>
      <c r="AN132" s="10">
        <f t="shared" si="115"/>
        <v>1</v>
      </c>
      <c r="AO132" s="10">
        <f t="shared" si="116"/>
        <v>1</v>
      </c>
      <c r="AP132" s="10">
        <f t="shared" si="117"/>
        <v>1</v>
      </c>
      <c r="AQ132" s="10">
        <f t="shared" si="118"/>
        <v>1</v>
      </c>
      <c r="AR132" s="10">
        <f t="shared" si="119"/>
        <v>1</v>
      </c>
      <c r="AS132" s="10">
        <f t="shared" si="120"/>
        <v>1</v>
      </c>
      <c r="AT132" s="10">
        <f t="shared" si="121"/>
        <v>1</v>
      </c>
      <c r="AU132" s="10">
        <f t="shared" si="122"/>
        <v>1</v>
      </c>
      <c r="AV132" s="10">
        <f t="shared" si="123"/>
        <v>1</v>
      </c>
      <c r="AW132" s="10">
        <f t="shared" si="124"/>
        <v>1</v>
      </c>
      <c r="AX132" s="10">
        <f t="shared" si="125"/>
        <v>2</v>
      </c>
      <c r="AY132" s="10">
        <f t="shared" si="126"/>
        <v>2</v>
      </c>
      <c r="AZ132" s="10">
        <f t="shared" si="127"/>
        <v>1</v>
      </c>
      <c r="BA132" s="10">
        <f t="shared" si="128"/>
        <v>1</v>
      </c>
      <c r="BB132" s="10">
        <f t="shared" si="129"/>
        <v>1</v>
      </c>
      <c r="BC132" s="10"/>
      <c r="BE132" s="10">
        <f t="shared" si="130"/>
        <v>1</v>
      </c>
      <c r="BH132" s="10">
        <f t="shared" si="131"/>
        <v>259</v>
      </c>
      <c r="BI132" s="10" t="str">
        <f t="shared" si="132"/>
        <v/>
      </c>
      <c r="BJ132" s="10" t="str">
        <f t="shared" si="133"/>
        <v/>
      </c>
      <c r="BK132" s="10" t="str">
        <f t="shared" si="134"/>
        <v/>
      </c>
      <c r="BL132" s="10" t="str">
        <f t="shared" si="135"/>
        <v/>
      </c>
      <c r="BM132" s="10" t="str">
        <f t="shared" si="136"/>
        <v/>
      </c>
      <c r="BN132" s="10" t="str">
        <f t="shared" si="137"/>
        <v/>
      </c>
      <c r="BO132" s="10" t="str">
        <f t="shared" si="138"/>
        <v/>
      </c>
      <c r="BP132" s="10" t="str">
        <f t="shared" si="139"/>
        <v/>
      </c>
      <c r="BQ132" s="10" t="str">
        <f t="shared" si="140"/>
        <v/>
      </c>
      <c r="BR132" s="10" t="str">
        <f t="shared" si="141"/>
        <v/>
      </c>
      <c r="BS132" s="10" t="str">
        <f t="shared" si="142"/>
        <v/>
      </c>
      <c r="BT132" s="10" t="str">
        <f t="shared" si="143"/>
        <v/>
      </c>
      <c r="BU132" s="10" t="str">
        <f t="shared" si="144"/>
        <v/>
      </c>
      <c r="BV132" s="10" t="str">
        <f t="shared" si="145"/>
        <v/>
      </c>
      <c r="BW132" s="10" t="str">
        <f t="shared" si="146"/>
        <v/>
      </c>
      <c r="BX132" s="10" t="str">
        <f t="shared" si="147"/>
        <v>-</v>
      </c>
      <c r="BY132" s="10" t="str">
        <f t="shared" si="148"/>
        <v>-</v>
      </c>
      <c r="BZ132" s="10" t="str">
        <f t="shared" si="149"/>
        <v>-</v>
      </c>
      <c r="CA132" s="31">
        <f t="shared" si="150"/>
        <v>15</v>
      </c>
      <c r="CC132">
        <f t="shared" si="109"/>
        <v>259</v>
      </c>
      <c r="EN132" s="10">
        <v>128</v>
      </c>
      <c r="EP132" s="10">
        <f t="shared" si="151"/>
        <v>128</v>
      </c>
      <c r="EQ132" s="10" t="str">
        <f t="shared" si="111"/>
        <v>(-)</v>
      </c>
    </row>
    <row r="133" spans="1:147" ht="15.75">
      <c r="A133" s="7" t="str">
        <f t="shared" ref="A133:A196" si="152">IF(BE133&gt;1,AF133&amp;" ("&amp;AE133&amp;")",AF133&amp;" ("&amp;AG133&amp;")")</f>
        <v>129 (123)</v>
      </c>
      <c r="B133" s="8" t="s">
        <v>40</v>
      </c>
      <c r="C133" s="9" t="s">
        <v>39</v>
      </c>
      <c r="D133" s="20">
        <f t="shared" ref="D133:D196" si="153">SUM(BH133:BS133)</f>
        <v>248</v>
      </c>
      <c r="E133" s="18"/>
      <c r="F133" s="14">
        <f t="shared" ref="F133:F196" si="154">COUNT(I133:Z133)</f>
        <v>1</v>
      </c>
      <c r="G133" s="19">
        <f t="shared" ref="G133:G196" si="155">SUM((CC133)/(F133*2))</f>
        <v>124</v>
      </c>
      <c r="H133" s="18"/>
      <c r="I133" s="61"/>
      <c r="J133" s="61"/>
      <c r="K133" s="61"/>
      <c r="L133" s="61">
        <v>248</v>
      </c>
      <c r="M133" s="61"/>
      <c r="N133" s="61"/>
      <c r="O133" s="61"/>
      <c r="P133" s="96"/>
      <c r="Q133" s="61"/>
      <c r="R133" s="94"/>
      <c r="S133" s="61"/>
      <c r="T133" s="61"/>
      <c r="U133" s="61"/>
      <c r="V133" s="61"/>
      <c r="W133" s="61"/>
      <c r="X133" s="61"/>
      <c r="Y133" s="61"/>
      <c r="Z133" s="61"/>
      <c r="AA133" s="104">
        <f t="shared" ref="AA133:AA196" si="156">SUM($I$3:$Z$3)</f>
        <v>18</v>
      </c>
      <c r="AB133" s="68" t="str">
        <f t="shared" ref="AB133:AB196" si="157">BX133</f>
        <v>-</v>
      </c>
      <c r="AC133" s="68" t="str">
        <f t="shared" ref="AC133:AC196" si="158">BY133</f>
        <v>-</v>
      </c>
      <c r="AD133" s="68" t="str">
        <f t="shared" ref="AD133:AD196" si="159">BZ133</f>
        <v>-</v>
      </c>
      <c r="AE133" s="32">
        <v>123</v>
      </c>
      <c r="AF133" s="32">
        <f t="shared" ref="AF133:AF196" si="160">IF(D133&lt;D132,AH133,AF132)</f>
        <v>129</v>
      </c>
      <c r="AG133" s="32" t="str">
        <f t="shared" ref="AG133:AG196" si="161">IF(F133&gt;1,ROW(129:129),"-")</f>
        <v>-</v>
      </c>
      <c r="AH133" s="17">
        <v>129</v>
      </c>
      <c r="AK133" s="10">
        <f t="shared" si="112"/>
        <v>1</v>
      </c>
      <c r="AL133" s="10">
        <f t="shared" si="113"/>
        <v>1</v>
      </c>
      <c r="AM133" s="10">
        <f t="shared" si="114"/>
        <v>1</v>
      </c>
      <c r="AN133" s="10">
        <f t="shared" si="115"/>
        <v>2</v>
      </c>
      <c r="AO133" s="10">
        <f t="shared" si="116"/>
        <v>2</v>
      </c>
      <c r="AP133" s="10">
        <f t="shared" si="117"/>
        <v>1</v>
      </c>
      <c r="AQ133" s="10">
        <f t="shared" si="118"/>
        <v>1</v>
      </c>
      <c r="AR133" s="10">
        <f t="shared" si="119"/>
        <v>1</v>
      </c>
      <c r="AS133" s="10">
        <f t="shared" si="120"/>
        <v>1</v>
      </c>
      <c r="AT133" s="10">
        <f t="shared" si="121"/>
        <v>1</v>
      </c>
      <c r="AU133" s="10">
        <f t="shared" si="122"/>
        <v>1</v>
      </c>
      <c r="AV133" s="10">
        <f t="shared" si="123"/>
        <v>1</v>
      </c>
      <c r="AW133" s="10">
        <f t="shared" si="124"/>
        <v>1</v>
      </c>
      <c r="AX133" s="10">
        <f t="shared" si="125"/>
        <v>1</v>
      </c>
      <c r="AY133" s="10">
        <f t="shared" si="126"/>
        <v>1</v>
      </c>
      <c r="AZ133" s="10">
        <f t="shared" si="127"/>
        <v>1</v>
      </c>
      <c r="BA133" s="10">
        <f t="shared" si="128"/>
        <v>1</v>
      </c>
      <c r="BB133" s="10">
        <f t="shared" si="129"/>
        <v>1</v>
      </c>
      <c r="BC133" s="10"/>
      <c r="BE133" s="10">
        <f t="shared" ref="BE133:BE164" si="162">IF(H133="x",1,2)</f>
        <v>2</v>
      </c>
      <c r="BH133" s="10">
        <f t="shared" ref="BH133:BH164" si="163">IF($F133&gt;0,LARGE($I133:$Z133,1),"")</f>
        <v>248</v>
      </c>
      <c r="BI133" s="10" t="str">
        <f t="shared" ref="BI133:BI164" si="164">IF($F133&gt;1,LARGE($I133:$Z133,2),"")</f>
        <v/>
      </c>
      <c r="BJ133" s="10" t="str">
        <f t="shared" ref="BJ133:BJ164" si="165">IF($F133&gt;2,LARGE($I133:$Z133,3),"")</f>
        <v/>
      </c>
      <c r="BK133" s="10" t="str">
        <f t="shared" ref="BK133:BK164" si="166">IF($F133&gt;3,LARGE($I133:$Z133,4),"")</f>
        <v/>
      </c>
      <c r="BL133" s="10" t="str">
        <f t="shared" ref="BL133:BL164" si="167">IF($F133&gt;4,LARGE($I133:$Z133,5),"")</f>
        <v/>
      </c>
      <c r="BM133" s="10" t="str">
        <f t="shared" ref="BM133:BM164" si="168">IF($F133&gt;5,LARGE($I133:$Z133,6),"")</f>
        <v/>
      </c>
      <c r="BN133" s="10" t="str">
        <f t="shared" ref="BN133:BN164" si="169">IF($F133&gt;6,LARGE($I133:$Z133,7),"")</f>
        <v/>
      </c>
      <c r="BO133" s="10" t="str">
        <f t="shared" ref="BO133:BO164" si="170">IF($F133&gt;7,LARGE($I133:$Z133,8),"")</f>
        <v/>
      </c>
      <c r="BP133" s="10" t="str">
        <f t="shared" ref="BP133:BP164" si="171">IF($F133&gt;8,LARGE($I133:$Z133,9),"")</f>
        <v/>
      </c>
      <c r="BQ133" s="10" t="str">
        <f t="shared" ref="BQ133:BQ164" si="172">IF($F133&gt;9,LARGE($I133:$Z133,10),"")</f>
        <v/>
      </c>
      <c r="BR133" s="10" t="str">
        <f t="shared" ref="BR133:BR164" si="173">IF($F133&gt;10,LARGE($I133:$Z133,11),"")</f>
        <v/>
      </c>
      <c r="BS133" s="10" t="str">
        <f t="shared" ref="BS133:BS164" si="174">IF($F133&gt;11,LARGE($I133:$Z133,12),"")</f>
        <v/>
      </c>
      <c r="BT133" s="10" t="str">
        <f t="shared" ref="BT133:BT164" si="175">IF($F133&gt;12,LARGE($I133:$Z133,13),"")</f>
        <v/>
      </c>
      <c r="BU133" s="10" t="str">
        <f t="shared" ref="BU133:BU164" si="176">IF($F133&gt;13,LARGE($I133:$Z133,14),"")</f>
        <v/>
      </c>
      <c r="BV133" s="10" t="str">
        <f t="shared" ref="BV133:BV164" si="177">IF($F133&gt;14,LARGE($I133:$Z133,15),"")</f>
        <v/>
      </c>
      <c r="BW133" s="10" t="str">
        <f t="shared" ref="BW133:BW164" si="178">IF($F133&gt;15,LARGE($I133:$Z133,16),"")</f>
        <v/>
      </c>
      <c r="BX133" s="10" t="str">
        <f t="shared" ref="BX133:BX164" si="179">IF($F133&gt;12,LARGE($I133:$Z133,13),"-")</f>
        <v>-</v>
      </c>
      <c r="BY133" s="10" t="str">
        <f t="shared" ref="BY133:BY164" si="180">IF($F133&gt;13,LARGE($I133:$Z133,14),"-")</f>
        <v>-</v>
      </c>
      <c r="BZ133" s="10" t="str">
        <f t="shared" ref="BZ133:BZ164" si="181">IF($F133&gt;14,LARGE($I133:$Z133,15),"-")</f>
        <v>-</v>
      </c>
      <c r="CA133" s="31">
        <f t="shared" ref="CA133:CA164" si="182">SUM(AA133-F133)-2</f>
        <v>15</v>
      </c>
      <c r="CC133">
        <f t="shared" ref="CC133:CC196" si="183">SUM(BH133:BW133)</f>
        <v>248</v>
      </c>
      <c r="EN133" s="10">
        <v>129</v>
      </c>
      <c r="EP133" s="10">
        <f t="shared" ref="EP133:EP141" si="184">IF(BE133&gt;=1,AF133,"")</f>
        <v>129</v>
      </c>
      <c r="EQ133" s="10" t="str">
        <f t="shared" ref="EQ133:EQ196" si="185">IF(BE133&gt;1,"("&amp;AE133&amp;")","("&amp;AG133&amp;")")</f>
        <v>(123)</v>
      </c>
    </row>
    <row r="134" spans="1:147" ht="15.75">
      <c r="A134" s="7" t="str">
        <f t="shared" si="152"/>
        <v>130 (161)</v>
      </c>
      <c r="B134" s="8" t="s">
        <v>270</v>
      </c>
      <c r="C134" s="9" t="s">
        <v>219</v>
      </c>
      <c r="D134" s="20">
        <f t="shared" si="153"/>
        <v>245</v>
      </c>
      <c r="E134" s="18"/>
      <c r="F134" s="14">
        <f t="shared" si="154"/>
        <v>2</v>
      </c>
      <c r="G134" s="19">
        <f t="shared" si="155"/>
        <v>61.25</v>
      </c>
      <c r="H134" s="18"/>
      <c r="I134" s="61"/>
      <c r="J134" s="61"/>
      <c r="K134" s="61"/>
      <c r="L134" s="61"/>
      <c r="M134" s="61"/>
      <c r="N134" s="61">
        <v>104</v>
      </c>
      <c r="O134" s="61"/>
      <c r="P134" s="96"/>
      <c r="Q134" s="61"/>
      <c r="R134" s="94"/>
      <c r="S134" s="61"/>
      <c r="T134" s="61"/>
      <c r="U134" s="61"/>
      <c r="V134" s="61">
        <v>141</v>
      </c>
      <c r="W134" s="61"/>
      <c r="X134" s="61"/>
      <c r="Y134" s="61"/>
      <c r="Z134" s="61"/>
      <c r="AA134" s="104">
        <f t="shared" si="156"/>
        <v>18</v>
      </c>
      <c r="AB134" s="68" t="str">
        <f t="shared" si="157"/>
        <v>-</v>
      </c>
      <c r="AC134" s="68" t="str">
        <f t="shared" si="158"/>
        <v>-</v>
      </c>
      <c r="AD134" s="68" t="str">
        <f t="shared" si="159"/>
        <v>-</v>
      </c>
      <c r="AE134" s="32">
        <v>161</v>
      </c>
      <c r="AF134" s="32">
        <f t="shared" si="160"/>
        <v>130</v>
      </c>
      <c r="AG134" s="32">
        <f t="shared" si="161"/>
        <v>130</v>
      </c>
      <c r="AH134" s="17">
        <v>130</v>
      </c>
      <c r="AK134" s="10">
        <f t="shared" ref="AK134:AK197" si="186">COUNT($I$3,I134,H134)</f>
        <v>1</v>
      </c>
      <c r="AL134" s="10">
        <f t="shared" ref="AL134:AL197" si="187">COUNT($J$3,J134,I134)</f>
        <v>1</v>
      </c>
      <c r="AM134" s="10">
        <f t="shared" ref="AM134:AM197" si="188">COUNT($K$3,K134,J134)</f>
        <v>1</v>
      </c>
      <c r="AN134" s="10">
        <f t="shared" ref="AN134:AN197" si="189">COUNT($L$3,L134,K134)</f>
        <v>1</v>
      </c>
      <c r="AO134" s="10">
        <f t="shared" ref="AO134:AO197" si="190">COUNT($M$3,M134,L134)</f>
        <v>1</v>
      </c>
      <c r="AP134" s="10">
        <f t="shared" ref="AP134:AP197" si="191">COUNT($N$3,N134,M134)</f>
        <v>2</v>
      </c>
      <c r="AQ134" s="10">
        <f t="shared" ref="AQ134:AQ197" si="192">COUNT($O$3,O134,N134)</f>
        <v>2</v>
      </c>
      <c r="AR134" s="10">
        <f t="shared" ref="AR134:AR197" si="193">COUNT($P$3,P134,O134)</f>
        <v>1</v>
      </c>
      <c r="AS134" s="10">
        <f t="shared" ref="AS134:AS197" si="194">COUNT($Q$3,Q134,P134)</f>
        <v>1</v>
      </c>
      <c r="AT134" s="10">
        <f t="shared" ref="AT134:AT197" si="195">COUNT($R$3,R134,Q134)</f>
        <v>1</v>
      </c>
      <c r="AU134" s="10">
        <f t="shared" ref="AU134:AU197" si="196">COUNT($S$3,S134,R134)</f>
        <v>1</v>
      </c>
      <c r="AV134" s="10">
        <f t="shared" ref="AV134:AV197" si="197">COUNT($T$3,T134,S134)</f>
        <v>1</v>
      </c>
      <c r="AW134" s="10">
        <f t="shared" ref="AW134:AW197" si="198">COUNT($U$3,U134,T134)</f>
        <v>1</v>
      </c>
      <c r="AX134" s="10">
        <f t="shared" ref="AX134:AX197" si="199">COUNT($V$3,V134,U134)</f>
        <v>2</v>
      </c>
      <c r="AY134" s="10">
        <f t="shared" ref="AY134:AY197" si="200">COUNT($W$3,W134,V134)</f>
        <v>2</v>
      </c>
      <c r="AZ134" s="10">
        <f t="shared" ref="AZ134:AZ197" si="201">COUNT($X$3,X134,W134)</f>
        <v>1</v>
      </c>
      <c r="BA134" s="10">
        <f t="shared" ref="BA134:BA197" si="202">COUNT($Y$3,Y134,X134)</f>
        <v>1</v>
      </c>
      <c r="BB134" s="10">
        <f t="shared" ref="BB134:BB197" si="203">COUNT($Z$3,Z134,Y134)</f>
        <v>1</v>
      </c>
      <c r="BC134" s="10"/>
      <c r="BE134" s="10">
        <f t="shared" si="162"/>
        <v>2</v>
      </c>
      <c r="BH134" s="10">
        <f t="shared" si="163"/>
        <v>141</v>
      </c>
      <c r="BI134" s="10">
        <f t="shared" si="164"/>
        <v>104</v>
      </c>
      <c r="BJ134" s="10" t="str">
        <f t="shared" si="165"/>
        <v/>
      </c>
      <c r="BK134" s="10" t="str">
        <f t="shared" si="166"/>
        <v/>
      </c>
      <c r="BL134" s="10" t="str">
        <f t="shared" si="167"/>
        <v/>
      </c>
      <c r="BM134" s="10" t="str">
        <f t="shared" si="168"/>
        <v/>
      </c>
      <c r="BN134" s="10" t="str">
        <f t="shared" si="169"/>
        <v/>
      </c>
      <c r="BO134" s="10" t="str">
        <f t="shared" si="170"/>
        <v/>
      </c>
      <c r="BP134" s="10" t="str">
        <f t="shared" si="171"/>
        <v/>
      </c>
      <c r="BQ134" s="10" t="str">
        <f t="shared" si="172"/>
        <v/>
      </c>
      <c r="BR134" s="10" t="str">
        <f t="shared" si="173"/>
        <v/>
      </c>
      <c r="BS134" s="10" t="str">
        <f t="shared" si="174"/>
        <v/>
      </c>
      <c r="BT134" s="10" t="str">
        <f t="shared" si="175"/>
        <v/>
      </c>
      <c r="BU134" s="10" t="str">
        <f t="shared" si="176"/>
        <v/>
      </c>
      <c r="BV134" s="10" t="str">
        <f t="shared" si="177"/>
        <v/>
      </c>
      <c r="BW134" s="10" t="str">
        <f t="shared" si="178"/>
        <v/>
      </c>
      <c r="BX134" s="10" t="str">
        <f t="shared" si="179"/>
        <v>-</v>
      </c>
      <c r="BY134" s="10" t="str">
        <f t="shared" si="180"/>
        <v>-</v>
      </c>
      <c r="BZ134" s="10" t="str">
        <f t="shared" si="181"/>
        <v>-</v>
      </c>
      <c r="CA134" s="31">
        <f t="shared" si="182"/>
        <v>14</v>
      </c>
      <c r="CC134">
        <f t="shared" si="183"/>
        <v>245</v>
      </c>
      <c r="EN134" s="10">
        <v>130</v>
      </c>
      <c r="EP134" s="10">
        <f t="shared" si="184"/>
        <v>130</v>
      </c>
      <c r="EQ134" s="10" t="str">
        <f t="shared" si="185"/>
        <v>(161)</v>
      </c>
    </row>
    <row r="135" spans="1:147" ht="15.75">
      <c r="A135" s="7" t="str">
        <f t="shared" si="152"/>
        <v>131 (124)</v>
      </c>
      <c r="B135" s="39" t="s">
        <v>237</v>
      </c>
      <c r="C135" s="9" t="s">
        <v>49</v>
      </c>
      <c r="D135" s="20">
        <f t="shared" si="153"/>
        <v>240</v>
      </c>
      <c r="E135" s="18"/>
      <c r="F135" s="14">
        <f t="shared" si="154"/>
        <v>1</v>
      </c>
      <c r="G135" s="19">
        <f t="shared" si="155"/>
        <v>120</v>
      </c>
      <c r="H135" s="18"/>
      <c r="I135" s="61"/>
      <c r="J135" s="61"/>
      <c r="K135" s="61">
        <v>240</v>
      </c>
      <c r="L135" s="61"/>
      <c r="M135" s="61"/>
      <c r="N135" s="61"/>
      <c r="O135" s="61"/>
      <c r="P135" s="96"/>
      <c r="Q135" s="61"/>
      <c r="R135" s="94"/>
      <c r="S135" s="61"/>
      <c r="T135" s="61"/>
      <c r="U135" s="61"/>
      <c r="V135" s="61"/>
      <c r="W135" s="61"/>
      <c r="X135" s="61"/>
      <c r="Y135" s="61"/>
      <c r="Z135" s="61"/>
      <c r="AA135" s="104">
        <f t="shared" si="156"/>
        <v>18</v>
      </c>
      <c r="AB135" s="68" t="str">
        <f t="shared" si="157"/>
        <v>-</v>
      </c>
      <c r="AC135" s="68" t="str">
        <f t="shared" si="158"/>
        <v>-</v>
      </c>
      <c r="AD135" s="68" t="str">
        <f t="shared" si="159"/>
        <v>-</v>
      </c>
      <c r="AE135" s="32">
        <v>124</v>
      </c>
      <c r="AF135" s="32">
        <f t="shared" si="160"/>
        <v>131</v>
      </c>
      <c r="AG135" s="32" t="str">
        <f t="shared" si="161"/>
        <v>-</v>
      </c>
      <c r="AH135" s="17">
        <v>131</v>
      </c>
      <c r="AK135" s="10">
        <f t="shared" si="186"/>
        <v>1</v>
      </c>
      <c r="AL135" s="10">
        <f t="shared" si="187"/>
        <v>1</v>
      </c>
      <c r="AM135" s="10">
        <f t="shared" si="188"/>
        <v>2</v>
      </c>
      <c r="AN135" s="10">
        <f t="shared" si="189"/>
        <v>2</v>
      </c>
      <c r="AO135" s="10">
        <f t="shared" si="190"/>
        <v>1</v>
      </c>
      <c r="AP135" s="10">
        <f t="shared" si="191"/>
        <v>1</v>
      </c>
      <c r="AQ135" s="10">
        <f t="shared" si="192"/>
        <v>1</v>
      </c>
      <c r="AR135" s="10">
        <f t="shared" si="193"/>
        <v>1</v>
      </c>
      <c r="AS135" s="10">
        <f t="shared" si="194"/>
        <v>1</v>
      </c>
      <c r="AT135" s="10">
        <f t="shared" si="195"/>
        <v>1</v>
      </c>
      <c r="AU135" s="10">
        <f t="shared" si="196"/>
        <v>1</v>
      </c>
      <c r="AV135" s="10">
        <f t="shared" si="197"/>
        <v>1</v>
      </c>
      <c r="AW135" s="10">
        <f t="shared" si="198"/>
        <v>1</v>
      </c>
      <c r="AX135" s="10">
        <f t="shared" si="199"/>
        <v>1</v>
      </c>
      <c r="AY135" s="10">
        <f t="shared" si="200"/>
        <v>1</v>
      </c>
      <c r="AZ135" s="10">
        <f t="shared" si="201"/>
        <v>1</v>
      </c>
      <c r="BA135" s="10">
        <f t="shared" si="202"/>
        <v>1</v>
      </c>
      <c r="BB135" s="10">
        <f t="shared" si="203"/>
        <v>1</v>
      </c>
      <c r="BC135" s="10"/>
      <c r="BE135" s="10">
        <f t="shared" si="162"/>
        <v>2</v>
      </c>
      <c r="BH135" s="10">
        <f t="shared" si="163"/>
        <v>240</v>
      </c>
      <c r="BI135" s="10" t="str">
        <f t="shared" si="164"/>
        <v/>
      </c>
      <c r="BJ135" s="10" t="str">
        <f t="shared" si="165"/>
        <v/>
      </c>
      <c r="BK135" s="10" t="str">
        <f t="shared" si="166"/>
        <v/>
      </c>
      <c r="BL135" s="10" t="str">
        <f t="shared" si="167"/>
        <v/>
      </c>
      <c r="BM135" s="10" t="str">
        <f t="shared" si="168"/>
        <v/>
      </c>
      <c r="BN135" s="10" t="str">
        <f t="shared" si="169"/>
        <v/>
      </c>
      <c r="BO135" s="10" t="str">
        <f t="shared" si="170"/>
        <v/>
      </c>
      <c r="BP135" s="10" t="str">
        <f t="shared" si="171"/>
        <v/>
      </c>
      <c r="BQ135" s="10" t="str">
        <f t="shared" si="172"/>
        <v/>
      </c>
      <c r="BR135" s="10" t="str">
        <f t="shared" si="173"/>
        <v/>
      </c>
      <c r="BS135" s="10" t="str">
        <f t="shared" si="174"/>
        <v/>
      </c>
      <c r="BT135" s="10" t="str">
        <f t="shared" si="175"/>
        <v/>
      </c>
      <c r="BU135" s="10" t="str">
        <f t="shared" si="176"/>
        <v/>
      </c>
      <c r="BV135" s="10" t="str">
        <f t="shared" si="177"/>
        <v/>
      </c>
      <c r="BW135" s="10" t="str">
        <f t="shared" si="178"/>
        <v/>
      </c>
      <c r="BX135" s="10" t="str">
        <f t="shared" si="179"/>
        <v>-</v>
      </c>
      <c r="BY135" s="10" t="str">
        <f t="shared" si="180"/>
        <v>-</v>
      </c>
      <c r="BZ135" s="10" t="str">
        <f t="shared" si="181"/>
        <v>-</v>
      </c>
      <c r="CA135" s="31">
        <f t="shared" si="182"/>
        <v>15</v>
      </c>
      <c r="CC135">
        <f t="shared" si="183"/>
        <v>240</v>
      </c>
      <c r="EN135" s="10">
        <v>131</v>
      </c>
      <c r="EP135" s="10">
        <f t="shared" si="184"/>
        <v>131</v>
      </c>
      <c r="EQ135" s="10" t="str">
        <f t="shared" si="185"/>
        <v>(124)</v>
      </c>
    </row>
    <row r="136" spans="1:147" ht="15.75">
      <c r="A136" s="7" t="str">
        <f t="shared" si="152"/>
        <v>132 (125)</v>
      </c>
      <c r="B136" s="8" t="s">
        <v>234</v>
      </c>
      <c r="C136" s="9" t="s">
        <v>102</v>
      </c>
      <c r="D136" s="20">
        <f t="shared" si="153"/>
        <v>230</v>
      </c>
      <c r="E136" s="18"/>
      <c r="F136" s="14">
        <f t="shared" si="154"/>
        <v>1</v>
      </c>
      <c r="G136" s="19">
        <f t="shared" si="155"/>
        <v>115</v>
      </c>
      <c r="H136" s="18"/>
      <c r="I136" s="61"/>
      <c r="J136" s="61">
        <v>230</v>
      </c>
      <c r="K136" s="61"/>
      <c r="L136" s="61"/>
      <c r="M136" s="61"/>
      <c r="N136" s="61"/>
      <c r="O136" s="61"/>
      <c r="P136" s="96"/>
      <c r="Q136" s="61"/>
      <c r="R136" s="94"/>
      <c r="S136" s="61"/>
      <c r="T136" s="61"/>
      <c r="U136" s="61"/>
      <c r="V136" s="61"/>
      <c r="W136" s="61"/>
      <c r="X136" s="61"/>
      <c r="Y136" s="61"/>
      <c r="Z136" s="61"/>
      <c r="AA136" s="104">
        <f t="shared" si="156"/>
        <v>18</v>
      </c>
      <c r="AB136" s="68" t="str">
        <f t="shared" si="157"/>
        <v>-</v>
      </c>
      <c r="AC136" s="68" t="str">
        <f t="shared" si="158"/>
        <v>-</v>
      </c>
      <c r="AD136" s="68" t="str">
        <f t="shared" si="159"/>
        <v>-</v>
      </c>
      <c r="AE136" s="32">
        <v>125</v>
      </c>
      <c r="AF136" s="32">
        <f t="shared" si="160"/>
        <v>132</v>
      </c>
      <c r="AG136" s="32" t="str">
        <f t="shared" si="161"/>
        <v>-</v>
      </c>
      <c r="AH136" s="17">
        <v>132</v>
      </c>
      <c r="AK136" s="10">
        <f t="shared" si="186"/>
        <v>1</v>
      </c>
      <c r="AL136" s="10">
        <f t="shared" si="187"/>
        <v>2</v>
      </c>
      <c r="AM136" s="10">
        <f t="shared" si="188"/>
        <v>2</v>
      </c>
      <c r="AN136" s="10">
        <f t="shared" si="189"/>
        <v>1</v>
      </c>
      <c r="AO136" s="10">
        <f t="shared" si="190"/>
        <v>1</v>
      </c>
      <c r="AP136" s="10">
        <f t="shared" si="191"/>
        <v>1</v>
      </c>
      <c r="AQ136" s="10">
        <f t="shared" si="192"/>
        <v>1</v>
      </c>
      <c r="AR136" s="10">
        <f t="shared" si="193"/>
        <v>1</v>
      </c>
      <c r="AS136" s="10">
        <f t="shared" si="194"/>
        <v>1</v>
      </c>
      <c r="AT136" s="10">
        <f t="shared" si="195"/>
        <v>1</v>
      </c>
      <c r="AU136" s="10">
        <f t="shared" si="196"/>
        <v>1</v>
      </c>
      <c r="AV136" s="10">
        <f t="shared" si="197"/>
        <v>1</v>
      </c>
      <c r="AW136" s="10">
        <f t="shared" si="198"/>
        <v>1</v>
      </c>
      <c r="AX136" s="10">
        <f t="shared" si="199"/>
        <v>1</v>
      </c>
      <c r="AY136" s="10">
        <f t="shared" si="200"/>
        <v>1</v>
      </c>
      <c r="AZ136" s="10">
        <f t="shared" si="201"/>
        <v>1</v>
      </c>
      <c r="BA136" s="10">
        <f t="shared" si="202"/>
        <v>1</v>
      </c>
      <c r="BB136" s="10">
        <f t="shared" si="203"/>
        <v>1</v>
      </c>
      <c r="BC136" s="10"/>
      <c r="BE136" s="10">
        <f t="shared" si="162"/>
        <v>2</v>
      </c>
      <c r="BH136" s="10">
        <f t="shared" si="163"/>
        <v>230</v>
      </c>
      <c r="BI136" s="10" t="str">
        <f t="shared" si="164"/>
        <v/>
      </c>
      <c r="BJ136" s="10" t="str">
        <f t="shared" si="165"/>
        <v/>
      </c>
      <c r="BK136" s="10" t="str">
        <f t="shared" si="166"/>
        <v/>
      </c>
      <c r="BL136" s="10" t="str">
        <f t="shared" si="167"/>
        <v/>
      </c>
      <c r="BM136" s="10" t="str">
        <f t="shared" si="168"/>
        <v/>
      </c>
      <c r="BN136" s="10" t="str">
        <f t="shared" si="169"/>
        <v/>
      </c>
      <c r="BO136" s="10" t="str">
        <f t="shared" si="170"/>
        <v/>
      </c>
      <c r="BP136" s="10" t="str">
        <f t="shared" si="171"/>
        <v/>
      </c>
      <c r="BQ136" s="10" t="str">
        <f t="shared" si="172"/>
        <v/>
      </c>
      <c r="BR136" s="10" t="str">
        <f t="shared" si="173"/>
        <v/>
      </c>
      <c r="BS136" s="10" t="str">
        <f t="shared" si="174"/>
        <v/>
      </c>
      <c r="BT136" s="10" t="str">
        <f t="shared" si="175"/>
        <v/>
      </c>
      <c r="BU136" s="10" t="str">
        <f t="shared" si="176"/>
        <v/>
      </c>
      <c r="BV136" s="10" t="str">
        <f t="shared" si="177"/>
        <v/>
      </c>
      <c r="BW136" s="10" t="str">
        <f t="shared" si="178"/>
        <v/>
      </c>
      <c r="BX136" s="10" t="str">
        <f t="shared" si="179"/>
        <v>-</v>
      </c>
      <c r="BY136" s="10" t="str">
        <f t="shared" si="180"/>
        <v>-</v>
      </c>
      <c r="BZ136" s="10" t="str">
        <f t="shared" si="181"/>
        <v>-</v>
      </c>
      <c r="CA136" s="31">
        <f t="shared" si="182"/>
        <v>15</v>
      </c>
      <c r="CC136">
        <f t="shared" si="183"/>
        <v>230</v>
      </c>
      <c r="EN136" s="10">
        <v>132</v>
      </c>
      <c r="EP136" s="10">
        <f t="shared" si="184"/>
        <v>132</v>
      </c>
      <c r="EQ136" s="10" t="str">
        <f t="shared" si="185"/>
        <v>(125)</v>
      </c>
    </row>
    <row r="137" spans="1:147" ht="15.75">
      <c r="A137" s="7" t="str">
        <f t="shared" si="152"/>
        <v>133 (126)</v>
      </c>
      <c r="B137" s="8" t="s">
        <v>235</v>
      </c>
      <c r="C137" s="9" t="s">
        <v>102</v>
      </c>
      <c r="D137" s="20">
        <f t="shared" si="153"/>
        <v>226</v>
      </c>
      <c r="E137" s="18"/>
      <c r="F137" s="14">
        <f t="shared" si="154"/>
        <v>1</v>
      </c>
      <c r="G137" s="19">
        <f t="shared" si="155"/>
        <v>113</v>
      </c>
      <c r="H137" s="18"/>
      <c r="I137" s="61"/>
      <c r="J137" s="61">
        <v>226</v>
      </c>
      <c r="K137" s="61"/>
      <c r="L137" s="61"/>
      <c r="M137" s="61"/>
      <c r="N137" s="61"/>
      <c r="O137" s="61"/>
      <c r="P137" s="96"/>
      <c r="Q137" s="61"/>
      <c r="R137" s="94"/>
      <c r="S137" s="61"/>
      <c r="T137" s="61"/>
      <c r="U137" s="61"/>
      <c r="V137" s="61"/>
      <c r="W137" s="61"/>
      <c r="X137" s="61"/>
      <c r="Y137" s="61"/>
      <c r="Z137" s="61"/>
      <c r="AA137" s="104">
        <f t="shared" si="156"/>
        <v>18</v>
      </c>
      <c r="AB137" s="68" t="str">
        <f t="shared" si="157"/>
        <v>-</v>
      </c>
      <c r="AC137" s="68" t="str">
        <f t="shared" si="158"/>
        <v>-</v>
      </c>
      <c r="AD137" s="68" t="str">
        <f t="shared" si="159"/>
        <v>-</v>
      </c>
      <c r="AE137" s="32">
        <v>126</v>
      </c>
      <c r="AF137" s="32">
        <f t="shared" si="160"/>
        <v>133</v>
      </c>
      <c r="AG137" s="32" t="str">
        <f t="shared" si="161"/>
        <v>-</v>
      </c>
      <c r="AH137" s="17">
        <v>133</v>
      </c>
      <c r="AK137" s="10">
        <f t="shared" si="186"/>
        <v>1</v>
      </c>
      <c r="AL137" s="10">
        <f t="shared" si="187"/>
        <v>2</v>
      </c>
      <c r="AM137" s="10">
        <f t="shared" si="188"/>
        <v>2</v>
      </c>
      <c r="AN137" s="10">
        <f t="shared" si="189"/>
        <v>1</v>
      </c>
      <c r="AO137" s="10">
        <f t="shared" si="190"/>
        <v>1</v>
      </c>
      <c r="AP137" s="10">
        <f t="shared" si="191"/>
        <v>1</v>
      </c>
      <c r="AQ137" s="10">
        <f t="shared" si="192"/>
        <v>1</v>
      </c>
      <c r="AR137" s="10">
        <f t="shared" si="193"/>
        <v>1</v>
      </c>
      <c r="AS137" s="10">
        <f t="shared" si="194"/>
        <v>1</v>
      </c>
      <c r="AT137" s="10">
        <f t="shared" si="195"/>
        <v>1</v>
      </c>
      <c r="AU137" s="10">
        <f t="shared" si="196"/>
        <v>1</v>
      </c>
      <c r="AV137" s="10">
        <f t="shared" si="197"/>
        <v>1</v>
      </c>
      <c r="AW137" s="10">
        <f t="shared" si="198"/>
        <v>1</v>
      </c>
      <c r="AX137" s="10">
        <f t="shared" si="199"/>
        <v>1</v>
      </c>
      <c r="AY137" s="10">
        <f t="shared" si="200"/>
        <v>1</v>
      </c>
      <c r="AZ137" s="10">
        <f t="shared" si="201"/>
        <v>1</v>
      </c>
      <c r="BA137" s="10">
        <f t="shared" si="202"/>
        <v>1</v>
      </c>
      <c r="BB137" s="10">
        <f t="shared" si="203"/>
        <v>1</v>
      </c>
      <c r="BC137" s="10"/>
      <c r="BE137" s="10">
        <f t="shared" si="162"/>
        <v>2</v>
      </c>
      <c r="BH137" s="10">
        <f t="shared" si="163"/>
        <v>226</v>
      </c>
      <c r="BI137" s="10" t="str">
        <f t="shared" si="164"/>
        <v/>
      </c>
      <c r="BJ137" s="10" t="str">
        <f t="shared" si="165"/>
        <v/>
      </c>
      <c r="BK137" s="10" t="str">
        <f t="shared" si="166"/>
        <v/>
      </c>
      <c r="BL137" s="10" t="str">
        <f t="shared" si="167"/>
        <v/>
      </c>
      <c r="BM137" s="10" t="str">
        <f t="shared" si="168"/>
        <v/>
      </c>
      <c r="BN137" s="10" t="str">
        <f t="shared" si="169"/>
        <v/>
      </c>
      <c r="BO137" s="10" t="str">
        <f t="shared" si="170"/>
        <v/>
      </c>
      <c r="BP137" s="10" t="str">
        <f t="shared" si="171"/>
        <v/>
      </c>
      <c r="BQ137" s="10" t="str">
        <f t="shared" si="172"/>
        <v/>
      </c>
      <c r="BR137" s="10" t="str">
        <f t="shared" si="173"/>
        <v/>
      </c>
      <c r="BS137" s="10" t="str">
        <f t="shared" si="174"/>
        <v/>
      </c>
      <c r="BT137" s="10" t="str">
        <f t="shared" si="175"/>
        <v/>
      </c>
      <c r="BU137" s="10" t="str">
        <f t="shared" si="176"/>
        <v/>
      </c>
      <c r="BV137" s="10" t="str">
        <f t="shared" si="177"/>
        <v/>
      </c>
      <c r="BW137" s="10" t="str">
        <f t="shared" si="178"/>
        <v/>
      </c>
      <c r="BX137" s="10" t="str">
        <f t="shared" si="179"/>
        <v>-</v>
      </c>
      <c r="BY137" s="10" t="str">
        <f t="shared" si="180"/>
        <v>-</v>
      </c>
      <c r="BZ137" s="10" t="str">
        <f t="shared" si="181"/>
        <v>-</v>
      </c>
      <c r="CA137" s="31">
        <f t="shared" si="182"/>
        <v>15</v>
      </c>
      <c r="CC137">
        <f t="shared" si="183"/>
        <v>226</v>
      </c>
      <c r="EN137" s="10">
        <v>133</v>
      </c>
      <c r="EP137" s="10">
        <f t="shared" si="184"/>
        <v>133</v>
      </c>
      <c r="EQ137" s="10" t="str">
        <f t="shared" si="185"/>
        <v>(126)</v>
      </c>
    </row>
    <row r="138" spans="1:147" ht="15.75">
      <c r="A138" s="7" t="str">
        <f t="shared" si="152"/>
        <v>134 (127)</v>
      </c>
      <c r="B138" s="8" t="s">
        <v>223</v>
      </c>
      <c r="C138" s="9" t="s">
        <v>44</v>
      </c>
      <c r="D138" s="20">
        <f t="shared" si="153"/>
        <v>216</v>
      </c>
      <c r="E138" s="18"/>
      <c r="F138" s="14">
        <f t="shared" si="154"/>
        <v>1</v>
      </c>
      <c r="G138" s="19">
        <f t="shared" si="155"/>
        <v>108</v>
      </c>
      <c r="H138" s="18"/>
      <c r="I138" s="61"/>
      <c r="J138" s="61"/>
      <c r="K138" s="61"/>
      <c r="L138" s="61"/>
      <c r="M138" s="61"/>
      <c r="N138" s="61"/>
      <c r="O138" s="61"/>
      <c r="P138" s="96"/>
      <c r="Q138" s="61"/>
      <c r="R138" s="94"/>
      <c r="S138" s="61"/>
      <c r="T138" s="61"/>
      <c r="U138" s="61"/>
      <c r="V138" s="61"/>
      <c r="W138" s="61"/>
      <c r="X138" s="61"/>
      <c r="Y138" s="61">
        <v>216</v>
      </c>
      <c r="Z138" s="61"/>
      <c r="AA138" s="104">
        <f t="shared" si="156"/>
        <v>18</v>
      </c>
      <c r="AB138" s="68" t="str">
        <f t="shared" si="157"/>
        <v>-</v>
      </c>
      <c r="AC138" s="68" t="str">
        <f t="shared" si="158"/>
        <v>-</v>
      </c>
      <c r="AD138" s="68" t="str">
        <f t="shared" si="159"/>
        <v>-</v>
      </c>
      <c r="AE138" s="32">
        <v>127</v>
      </c>
      <c r="AF138" s="32">
        <f t="shared" si="160"/>
        <v>134</v>
      </c>
      <c r="AG138" s="32" t="str">
        <f t="shared" si="161"/>
        <v>-</v>
      </c>
      <c r="AH138" s="17">
        <v>134</v>
      </c>
      <c r="AK138" s="10">
        <f t="shared" si="186"/>
        <v>1</v>
      </c>
      <c r="AL138" s="10">
        <f t="shared" si="187"/>
        <v>1</v>
      </c>
      <c r="AM138" s="10">
        <f t="shared" si="188"/>
        <v>1</v>
      </c>
      <c r="AN138" s="10">
        <f t="shared" si="189"/>
        <v>1</v>
      </c>
      <c r="AO138" s="10">
        <f t="shared" si="190"/>
        <v>1</v>
      </c>
      <c r="AP138" s="10">
        <f t="shared" si="191"/>
        <v>1</v>
      </c>
      <c r="AQ138" s="10">
        <f t="shared" si="192"/>
        <v>1</v>
      </c>
      <c r="AR138" s="10">
        <f t="shared" si="193"/>
        <v>1</v>
      </c>
      <c r="AS138" s="10">
        <f t="shared" si="194"/>
        <v>1</v>
      </c>
      <c r="AT138" s="10">
        <f t="shared" si="195"/>
        <v>1</v>
      </c>
      <c r="AU138" s="10">
        <f t="shared" si="196"/>
        <v>1</v>
      </c>
      <c r="AV138" s="10">
        <f t="shared" si="197"/>
        <v>1</v>
      </c>
      <c r="AW138" s="10">
        <f t="shared" si="198"/>
        <v>1</v>
      </c>
      <c r="AX138" s="10">
        <f t="shared" si="199"/>
        <v>1</v>
      </c>
      <c r="AY138" s="10">
        <f t="shared" si="200"/>
        <v>1</v>
      </c>
      <c r="AZ138" s="10">
        <f t="shared" si="201"/>
        <v>1</v>
      </c>
      <c r="BA138" s="10">
        <f t="shared" si="202"/>
        <v>2</v>
      </c>
      <c r="BB138" s="10">
        <f t="shared" si="203"/>
        <v>2</v>
      </c>
      <c r="BC138" s="10"/>
      <c r="BE138" s="10">
        <f t="shared" si="162"/>
        <v>2</v>
      </c>
      <c r="BH138" s="10">
        <f t="shared" si="163"/>
        <v>216</v>
      </c>
      <c r="BI138" s="10" t="str">
        <f t="shared" si="164"/>
        <v/>
      </c>
      <c r="BJ138" s="10" t="str">
        <f t="shared" si="165"/>
        <v/>
      </c>
      <c r="BK138" s="10" t="str">
        <f t="shared" si="166"/>
        <v/>
      </c>
      <c r="BL138" s="10" t="str">
        <f t="shared" si="167"/>
        <v/>
      </c>
      <c r="BM138" s="10" t="str">
        <f t="shared" si="168"/>
        <v/>
      </c>
      <c r="BN138" s="10" t="str">
        <f t="shared" si="169"/>
        <v/>
      </c>
      <c r="BO138" s="10" t="str">
        <f t="shared" si="170"/>
        <v/>
      </c>
      <c r="BP138" s="10" t="str">
        <f t="shared" si="171"/>
        <v/>
      </c>
      <c r="BQ138" s="10" t="str">
        <f t="shared" si="172"/>
        <v/>
      </c>
      <c r="BR138" s="10" t="str">
        <f t="shared" si="173"/>
        <v/>
      </c>
      <c r="BS138" s="10" t="str">
        <f t="shared" si="174"/>
        <v/>
      </c>
      <c r="BT138" s="10" t="str">
        <f t="shared" si="175"/>
        <v/>
      </c>
      <c r="BU138" s="10" t="str">
        <f t="shared" si="176"/>
        <v/>
      </c>
      <c r="BV138" s="10" t="str">
        <f t="shared" si="177"/>
        <v/>
      </c>
      <c r="BW138" s="10" t="str">
        <f t="shared" si="178"/>
        <v/>
      </c>
      <c r="BX138" s="10" t="str">
        <f t="shared" si="179"/>
        <v>-</v>
      </c>
      <c r="BY138" s="10" t="str">
        <f t="shared" si="180"/>
        <v>-</v>
      </c>
      <c r="BZ138" s="10" t="str">
        <f t="shared" si="181"/>
        <v>-</v>
      </c>
      <c r="CA138" s="31">
        <f t="shared" si="182"/>
        <v>15</v>
      </c>
      <c r="CC138">
        <f t="shared" si="183"/>
        <v>216</v>
      </c>
      <c r="EN138" s="10">
        <v>135</v>
      </c>
      <c r="EP138" s="10">
        <f t="shared" si="184"/>
        <v>134</v>
      </c>
      <c r="EQ138" s="10" t="str">
        <f t="shared" si="185"/>
        <v>(127)</v>
      </c>
    </row>
    <row r="139" spans="1:147" ht="15.75">
      <c r="A139" s="7" t="str">
        <f t="shared" si="152"/>
        <v>135 (128)</v>
      </c>
      <c r="B139" s="8" t="s">
        <v>258</v>
      </c>
      <c r="C139" s="9" t="s">
        <v>259</v>
      </c>
      <c r="D139" s="20">
        <f t="shared" si="153"/>
        <v>210</v>
      </c>
      <c r="E139" s="18"/>
      <c r="F139" s="14">
        <f t="shared" si="154"/>
        <v>1</v>
      </c>
      <c r="G139" s="19">
        <f t="shared" si="155"/>
        <v>105</v>
      </c>
      <c r="H139" s="18"/>
      <c r="I139" s="14"/>
      <c r="J139" s="14"/>
      <c r="K139" s="14"/>
      <c r="L139" s="14"/>
      <c r="M139" s="14"/>
      <c r="N139" s="14">
        <v>210</v>
      </c>
      <c r="O139" s="14"/>
      <c r="P139" s="50"/>
      <c r="Q139" s="29"/>
      <c r="R139" s="51"/>
      <c r="S139" s="14"/>
      <c r="T139" s="14"/>
      <c r="U139" s="14"/>
      <c r="V139" s="14"/>
      <c r="W139" s="14"/>
      <c r="X139" s="14"/>
      <c r="Y139" s="14"/>
      <c r="Z139" s="14"/>
      <c r="AA139" s="24">
        <f t="shared" si="156"/>
        <v>18</v>
      </c>
      <c r="AB139" s="68" t="str">
        <f t="shared" si="157"/>
        <v>-</v>
      </c>
      <c r="AC139" s="68" t="str">
        <f t="shared" si="158"/>
        <v>-</v>
      </c>
      <c r="AD139" s="68" t="str">
        <f t="shared" si="159"/>
        <v>-</v>
      </c>
      <c r="AE139" s="32">
        <v>128</v>
      </c>
      <c r="AF139" s="32">
        <f t="shared" si="160"/>
        <v>135</v>
      </c>
      <c r="AG139" s="32" t="str">
        <f t="shared" si="161"/>
        <v>-</v>
      </c>
      <c r="AH139" s="17">
        <v>135</v>
      </c>
      <c r="AK139" s="10">
        <f t="shared" si="186"/>
        <v>1</v>
      </c>
      <c r="AL139" s="10">
        <f t="shared" si="187"/>
        <v>1</v>
      </c>
      <c r="AM139" s="10">
        <f t="shared" si="188"/>
        <v>1</v>
      </c>
      <c r="AN139" s="10">
        <f t="shared" si="189"/>
        <v>1</v>
      </c>
      <c r="AO139" s="10">
        <f t="shared" si="190"/>
        <v>1</v>
      </c>
      <c r="AP139" s="10">
        <f t="shared" si="191"/>
        <v>2</v>
      </c>
      <c r="AQ139" s="10">
        <f t="shared" si="192"/>
        <v>2</v>
      </c>
      <c r="AR139" s="10">
        <f t="shared" si="193"/>
        <v>1</v>
      </c>
      <c r="AS139" s="10">
        <f t="shared" si="194"/>
        <v>1</v>
      </c>
      <c r="AT139" s="10">
        <f t="shared" si="195"/>
        <v>1</v>
      </c>
      <c r="AU139" s="10">
        <f t="shared" si="196"/>
        <v>1</v>
      </c>
      <c r="AV139" s="10">
        <f t="shared" si="197"/>
        <v>1</v>
      </c>
      <c r="AW139" s="10">
        <f t="shared" si="198"/>
        <v>1</v>
      </c>
      <c r="AX139" s="10">
        <f t="shared" si="199"/>
        <v>1</v>
      </c>
      <c r="AY139" s="10">
        <f t="shared" si="200"/>
        <v>1</v>
      </c>
      <c r="AZ139" s="10">
        <f t="shared" si="201"/>
        <v>1</v>
      </c>
      <c r="BA139" s="10">
        <f t="shared" si="202"/>
        <v>1</v>
      </c>
      <c r="BB139" s="10">
        <f t="shared" si="203"/>
        <v>1</v>
      </c>
      <c r="BC139" s="10"/>
      <c r="BE139" s="10">
        <f t="shared" si="162"/>
        <v>2</v>
      </c>
      <c r="BH139" s="10">
        <f t="shared" si="163"/>
        <v>210</v>
      </c>
      <c r="BI139" s="10" t="str">
        <f t="shared" si="164"/>
        <v/>
      </c>
      <c r="BJ139" s="10" t="str">
        <f t="shared" si="165"/>
        <v/>
      </c>
      <c r="BK139" s="10" t="str">
        <f t="shared" si="166"/>
        <v/>
      </c>
      <c r="BL139" s="10" t="str">
        <f t="shared" si="167"/>
        <v/>
      </c>
      <c r="BM139" s="10" t="str">
        <f t="shared" si="168"/>
        <v/>
      </c>
      <c r="BN139" s="10" t="str">
        <f t="shared" si="169"/>
        <v/>
      </c>
      <c r="BO139" s="10" t="str">
        <f t="shared" si="170"/>
        <v/>
      </c>
      <c r="BP139" s="10" t="str">
        <f t="shared" si="171"/>
        <v/>
      </c>
      <c r="BQ139" s="10" t="str">
        <f t="shared" si="172"/>
        <v/>
      </c>
      <c r="BR139" s="10" t="str">
        <f t="shared" si="173"/>
        <v/>
      </c>
      <c r="BS139" s="10" t="str">
        <f t="shared" si="174"/>
        <v/>
      </c>
      <c r="BT139" s="10" t="str">
        <f t="shared" si="175"/>
        <v/>
      </c>
      <c r="BU139" s="10" t="str">
        <f t="shared" si="176"/>
        <v/>
      </c>
      <c r="BV139" s="10" t="str">
        <f t="shared" si="177"/>
        <v/>
      </c>
      <c r="BW139" s="10" t="str">
        <f t="shared" si="178"/>
        <v/>
      </c>
      <c r="BX139" s="10" t="str">
        <f t="shared" si="179"/>
        <v>-</v>
      </c>
      <c r="BY139" s="10" t="str">
        <f t="shared" si="180"/>
        <v>-</v>
      </c>
      <c r="BZ139" s="10" t="str">
        <f t="shared" si="181"/>
        <v>-</v>
      </c>
      <c r="CA139" s="31">
        <f t="shared" si="182"/>
        <v>15</v>
      </c>
      <c r="CC139">
        <f t="shared" si="183"/>
        <v>210</v>
      </c>
      <c r="EN139" s="10">
        <v>136</v>
      </c>
      <c r="EP139" s="10">
        <f t="shared" si="184"/>
        <v>135</v>
      </c>
      <c r="EQ139" s="10" t="str">
        <f t="shared" si="185"/>
        <v>(128)</v>
      </c>
    </row>
    <row r="140" spans="1:147" ht="15.75">
      <c r="A140" s="7" t="str">
        <f t="shared" si="152"/>
        <v>136 (129)</v>
      </c>
      <c r="B140" s="8" t="s">
        <v>189</v>
      </c>
      <c r="C140" s="62" t="s">
        <v>49</v>
      </c>
      <c r="D140" s="20">
        <f t="shared" si="153"/>
        <v>208</v>
      </c>
      <c r="E140" s="18"/>
      <c r="F140" s="14">
        <f t="shared" si="154"/>
        <v>2</v>
      </c>
      <c r="G140" s="19">
        <f t="shared" si="155"/>
        <v>52</v>
      </c>
      <c r="H140" s="18"/>
      <c r="I140" s="61"/>
      <c r="J140" s="61"/>
      <c r="K140" s="61">
        <v>87</v>
      </c>
      <c r="L140" s="61"/>
      <c r="M140" s="61"/>
      <c r="N140" s="61"/>
      <c r="O140" s="61"/>
      <c r="P140" s="96"/>
      <c r="Q140" s="61">
        <v>121</v>
      </c>
      <c r="R140" s="94"/>
      <c r="S140" s="61"/>
      <c r="T140" s="61"/>
      <c r="U140" s="61"/>
      <c r="V140" s="61"/>
      <c r="W140" s="61"/>
      <c r="X140" s="61"/>
      <c r="Y140" s="61"/>
      <c r="Z140" s="61"/>
      <c r="AA140" s="104">
        <f t="shared" si="156"/>
        <v>18</v>
      </c>
      <c r="AB140" s="68" t="str">
        <f t="shared" si="157"/>
        <v>-</v>
      </c>
      <c r="AC140" s="68" t="str">
        <f t="shared" si="158"/>
        <v>-</v>
      </c>
      <c r="AD140" s="68" t="str">
        <f t="shared" si="159"/>
        <v>-</v>
      </c>
      <c r="AE140" s="32">
        <v>129</v>
      </c>
      <c r="AF140" s="32">
        <f t="shared" si="160"/>
        <v>136</v>
      </c>
      <c r="AG140" s="32">
        <f t="shared" si="161"/>
        <v>136</v>
      </c>
      <c r="AH140" s="17">
        <v>136</v>
      </c>
      <c r="AK140" s="10">
        <f t="shared" si="186"/>
        <v>1</v>
      </c>
      <c r="AL140" s="10">
        <f t="shared" si="187"/>
        <v>1</v>
      </c>
      <c r="AM140" s="10">
        <f t="shared" si="188"/>
        <v>2</v>
      </c>
      <c r="AN140" s="10">
        <f t="shared" si="189"/>
        <v>2</v>
      </c>
      <c r="AO140" s="10">
        <f t="shared" si="190"/>
        <v>1</v>
      </c>
      <c r="AP140" s="10">
        <f t="shared" si="191"/>
        <v>1</v>
      </c>
      <c r="AQ140" s="10">
        <f t="shared" si="192"/>
        <v>1</v>
      </c>
      <c r="AR140" s="10">
        <f t="shared" si="193"/>
        <v>1</v>
      </c>
      <c r="AS140" s="10">
        <f t="shared" si="194"/>
        <v>2</v>
      </c>
      <c r="AT140" s="10">
        <f t="shared" si="195"/>
        <v>2</v>
      </c>
      <c r="AU140" s="10">
        <f t="shared" si="196"/>
        <v>1</v>
      </c>
      <c r="AV140" s="10">
        <f t="shared" si="197"/>
        <v>1</v>
      </c>
      <c r="AW140" s="10">
        <f t="shared" si="198"/>
        <v>1</v>
      </c>
      <c r="AX140" s="10">
        <f t="shared" si="199"/>
        <v>1</v>
      </c>
      <c r="AY140" s="10">
        <f t="shared" si="200"/>
        <v>1</v>
      </c>
      <c r="AZ140" s="10">
        <f t="shared" si="201"/>
        <v>1</v>
      </c>
      <c r="BA140" s="10">
        <f t="shared" si="202"/>
        <v>1</v>
      </c>
      <c r="BB140" s="10">
        <f t="shared" si="203"/>
        <v>1</v>
      </c>
      <c r="BC140" s="10"/>
      <c r="BE140" s="10">
        <f t="shared" si="162"/>
        <v>2</v>
      </c>
      <c r="BH140" s="10">
        <f t="shared" si="163"/>
        <v>121</v>
      </c>
      <c r="BI140" s="10">
        <f t="shared" si="164"/>
        <v>87</v>
      </c>
      <c r="BJ140" s="10" t="str">
        <f t="shared" si="165"/>
        <v/>
      </c>
      <c r="BK140" s="10" t="str">
        <f t="shared" si="166"/>
        <v/>
      </c>
      <c r="BL140" s="10" t="str">
        <f t="shared" si="167"/>
        <v/>
      </c>
      <c r="BM140" s="10" t="str">
        <f t="shared" si="168"/>
        <v/>
      </c>
      <c r="BN140" s="10" t="str">
        <f t="shared" si="169"/>
        <v/>
      </c>
      <c r="BO140" s="10" t="str">
        <f t="shared" si="170"/>
        <v/>
      </c>
      <c r="BP140" s="10" t="str">
        <f t="shared" si="171"/>
        <v/>
      </c>
      <c r="BQ140" s="10" t="str">
        <f t="shared" si="172"/>
        <v/>
      </c>
      <c r="BR140" s="10" t="str">
        <f t="shared" si="173"/>
        <v/>
      </c>
      <c r="BS140" s="10" t="str">
        <f t="shared" si="174"/>
        <v/>
      </c>
      <c r="BT140" s="10" t="str">
        <f t="shared" si="175"/>
        <v/>
      </c>
      <c r="BU140" s="10" t="str">
        <f t="shared" si="176"/>
        <v/>
      </c>
      <c r="BV140" s="10" t="str">
        <f t="shared" si="177"/>
        <v/>
      </c>
      <c r="BW140" s="10" t="str">
        <f t="shared" si="178"/>
        <v/>
      </c>
      <c r="BX140" s="10" t="str">
        <f t="shared" si="179"/>
        <v>-</v>
      </c>
      <c r="BY140" s="10" t="str">
        <f t="shared" si="180"/>
        <v>-</v>
      </c>
      <c r="BZ140" s="10" t="str">
        <f t="shared" si="181"/>
        <v>-</v>
      </c>
      <c r="CA140" s="31">
        <f t="shared" si="182"/>
        <v>14</v>
      </c>
      <c r="CC140">
        <f t="shared" si="183"/>
        <v>208</v>
      </c>
      <c r="EN140" s="10">
        <v>137</v>
      </c>
      <c r="EP140" s="10">
        <f t="shared" si="184"/>
        <v>136</v>
      </c>
      <c r="EQ140" s="10" t="str">
        <f t="shared" si="185"/>
        <v>(129)</v>
      </c>
    </row>
    <row r="141" spans="1:147" ht="15.75">
      <c r="A141" s="7" t="str">
        <f t="shared" si="152"/>
        <v>137 (130)</v>
      </c>
      <c r="B141" s="8" t="s">
        <v>284</v>
      </c>
      <c r="C141" s="9" t="s">
        <v>283</v>
      </c>
      <c r="D141" s="20">
        <f t="shared" si="153"/>
        <v>205</v>
      </c>
      <c r="E141" s="18"/>
      <c r="F141" s="14">
        <f t="shared" si="154"/>
        <v>1</v>
      </c>
      <c r="G141" s="19">
        <f t="shared" si="155"/>
        <v>102.5</v>
      </c>
      <c r="H141" s="18"/>
      <c r="I141" s="61"/>
      <c r="J141" s="61"/>
      <c r="K141" s="61"/>
      <c r="L141" s="61"/>
      <c r="M141" s="61"/>
      <c r="N141" s="61"/>
      <c r="O141" s="61"/>
      <c r="P141" s="96"/>
      <c r="Q141" s="61">
        <v>205</v>
      </c>
      <c r="R141" s="94"/>
      <c r="S141" s="61"/>
      <c r="T141" s="61"/>
      <c r="U141" s="61"/>
      <c r="V141" s="61"/>
      <c r="W141" s="61"/>
      <c r="X141" s="61"/>
      <c r="Y141" s="61"/>
      <c r="Z141" s="61"/>
      <c r="AA141" s="104">
        <f t="shared" si="156"/>
        <v>18</v>
      </c>
      <c r="AB141" s="68" t="str">
        <f t="shared" si="157"/>
        <v>-</v>
      </c>
      <c r="AC141" s="68" t="str">
        <f t="shared" si="158"/>
        <v>-</v>
      </c>
      <c r="AD141" s="68" t="str">
        <f t="shared" si="159"/>
        <v>-</v>
      </c>
      <c r="AE141" s="32">
        <v>130</v>
      </c>
      <c r="AF141" s="32">
        <f t="shared" si="160"/>
        <v>137</v>
      </c>
      <c r="AG141" s="32" t="str">
        <f t="shared" si="161"/>
        <v>-</v>
      </c>
      <c r="AH141" s="17">
        <v>137</v>
      </c>
      <c r="AK141" s="10">
        <f t="shared" si="186"/>
        <v>1</v>
      </c>
      <c r="AL141" s="10">
        <f t="shared" si="187"/>
        <v>1</v>
      </c>
      <c r="AM141" s="10">
        <f t="shared" si="188"/>
        <v>1</v>
      </c>
      <c r="AN141" s="10">
        <f t="shared" si="189"/>
        <v>1</v>
      </c>
      <c r="AO141" s="10">
        <f t="shared" si="190"/>
        <v>1</v>
      </c>
      <c r="AP141" s="10">
        <f t="shared" si="191"/>
        <v>1</v>
      </c>
      <c r="AQ141" s="10">
        <f t="shared" si="192"/>
        <v>1</v>
      </c>
      <c r="AR141" s="10">
        <f t="shared" si="193"/>
        <v>1</v>
      </c>
      <c r="AS141" s="10">
        <f t="shared" si="194"/>
        <v>2</v>
      </c>
      <c r="AT141" s="10">
        <f t="shared" si="195"/>
        <v>2</v>
      </c>
      <c r="AU141" s="10">
        <f t="shared" si="196"/>
        <v>1</v>
      </c>
      <c r="AV141" s="10">
        <f t="shared" si="197"/>
        <v>1</v>
      </c>
      <c r="AW141" s="10">
        <f t="shared" si="198"/>
        <v>1</v>
      </c>
      <c r="AX141" s="10">
        <f t="shared" si="199"/>
        <v>1</v>
      </c>
      <c r="AY141" s="10">
        <f t="shared" si="200"/>
        <v>1</v>
      </c>
      <c r="AZ141" s="10">
        <f t="shared" si="201"/>
        <v>1</v>
      </c>
      <c r="BA141" s="10">
        <f t="shared" si="202"/>
        <v>1</v>
      </c>
      <c r="BB141" s="10">
        <f t="shared" si="203"/>
        <v>1</v>
      </c>
      <c r="BC141" s="10"/>
      <c r="BE141" s="10">
        <f t="shared" si="162"/>
        <v>2</v>
      </c>
      <c r="BH141" s="10">
        <f t="shared" si="163"/>
        <v>205</v>
      </c>
      <c r="BI141" s="10" t="str">
        <f t="shared" si="164"/>
        <v/>
      </c>
      <c r="BJ141" s="10" t="str">
        <f t="shared" si="165"/>
        <v/>
      </c>
      <c r="BK141" s="10" t="str">
        <f t="shared" si="166"/>
        <v/>
      </c>
      <c r="BL141" s="10" t="str">
        <f t="shared" si="167"/>
        <v/>
      </c>
      <c r="BM141" s="10" t="str">
        <f t="shared" si="168"/>
        <v/>
      </c>
      <c r="BN141" s="10" t="str">
        <f t="shared" si="169"/>
        <v/>
      </c>
      <c r="BO141" s="10" t="str">
        <f t="shared" si="170"/>
        <v/>
      </c>
      <c r="BP141" s="10" t="str">
        <f t="shared" si="171"/>
        <v/>
      </c>
      <c r="BQ141" s="10" t="str">
        <f t="shared" si="172"/>
        <v/>
      </c>
      <c r="BR141" s="10" t="str">
        <f t="shared" si="173"/>
        <v/>
      </c>
      <c r="BS141" s="10" t="str">
        <f t="shared" si="174"/>
        <v/>
      </c>
      <c r="BT141" s="10" t="str">
        <f t="shared" si="175"/>
        <v/>
      </c>
      <c r="BU141" s="10" t="str">
        <f t="shared" si="176"/>
        <v/>
      </c>
      <c r="BV141" s="10" t="str">
        <f t="shared" si="177"/>
        <v/>
      </c>
      <c r="BW141" s="10" t="str">
        <f t="shared" si="178"/>
        <v/>
      </c>
      <c r="BX141" s="10" t="str">
        <f t="shared" si="179"/>
        <v>-</v>
      </c>
      <c r="BY141" s="10" t="str">
        <f t="shared" si="180"/>
        <v>-</v>
      </c>
      <c r="BZ141" s="10" t="str">
        <f t="shared" si="181"/>
        <v>-</v>
      </c>
      <c r="CA141" s="31">
        <f t="shared" si="182"/>
        <v>15</v>
      </c>
      <c r="CC141">
        <f t="shared" si="183"/>
        <v>205</v>
      </c>
      <c r="EN141" s="10">
        <v>138</v>
      </c>
      <c r="EP141" s="10">
        <f t="shared" si="184"/>
        <v>137</v>
      </c>
      <c r="EQ141" s="10" t="str">
        <f t="shared" si="185"/>
        <v>(130)</v>
      </c>
    </row>
    <row r="142" spans="1:147" ht="15.75">
      <c r="A142" s="7" t="str">
        <f t="shared" si="152"/>
        <v>138 (131)</v>
      </c>
      <c r="B142" s="8" t="s">
        <v>174</v>
      </c>
      <c r="C142" s="9" t="s">
        <v>57</v>
      </c>
      <c r="D142" s="20">
        <f t="shared" si="153"/>
        <v>200</v>
      </c>
      <c r="E142" s="18"/>
      <c r="F142" s="14">
        <f t="shared" si="154"/>
        <v>1</v>
      </c>
      <c r="G142" s="19">
        <f t="shared" si="155"/>
        <v>100</v>
      </c>
      <c r="H142" s="18"/>
      <c r="I142" s="14"/>
      <c r="J142" s="14"/>
      <c r="K142" s="14"/>
      <c r="L142" s="14"/>
      <c r="M142" s="14"/>
      <c r="N142" s="14"/>
      <c r="O142" s="14"/>
      <c r="P142" s="50"/>
      <c r="Q142" s="29"/>
      <c r="R142" s="51"/>
      <c r="S142" s="14"/>
      <c r="T142" s="14"/>
      <c r="U142" s="14"/>
      <c r="V142" s="14"/>
      <c r="W142" s="14"/>
      <c r="X142" s="14"/>
      <c r="Y142" s="14"/>
      <c r="Z142" s="14">
        <v>200</v>
      </c>
      <c r="AA142" s="24">
        <f t="shared" si="156"/>
        <v>18</v>
      </c>
      <c r="AB142" s="68" t="str">
        <f t="shared" si="157"/>
        <v>-</v>
      </c>
      <c r="AC142" s="68" t="str">
        <f t="shared" si="158"/>
        <v>-</v>
      </c>
      <c r="AD142" s="68" t="str">
        <f t="shared" si="159"/>
        <v>-</v>
      </c>
      <c r="AE142" s="32">
        <v>131</v>
      </c>
      <c r="AF142" s="32">
        <f t="shared" si="160"/>
        <v>138</v>
      </c>
      <c r="AG142" s="32" t="str">
        <f t="shared" si="161"/>
        <v>-</v>
      </c>
      <c r="AH142" s="17">
        <v>138</v>
      </c>
      <c r="AK142" s="10">
        <f t="shared" si="186"/>
        <v>1</v>
      </c>
      <c r="AL142" s="10">
        <f t="shared" si="187"/>
        <v>1</v>
      </c>
      <c r="AM142" s="10">
        <f t="shared" si="188"/>
        <v>1</v>
      </c>
      <c r="AN142" s="10">
        <f t="shared" si="189"/>
        <v>1</v>
      </c>
      <c r="AO142" s="10">
        <f t="shared" si="190"/>
        <v>1</v>
      </c>
      <c r="AP142" s="10">
        <f t="shared" si="191"/>
        <v>1</v>
      </c>
      <c r="AQ142" s="10">
        <f t="shared" si="192"/>
        <v>1</v>
      </c>
      <c r="AR142" s="10">
        <f t="shared" si="193"/>
        <v>1</v>
      </c>
      <c r="AS142" s="10">
        <f t="shared" si="194"/>
        <v>1</v>
      </c>
      <c r="AT142" s="10">
        <f t="shared" si="195"/>
        <v>1</v>
      </c>
      <c r="AU142" s="10">
        <f t="shared" si="196"/>
        <v>1</v>
      </c>
      <c r="AV142" s="10">
        <f t="shared" si="197"/>
        <v>1</v>
      </c>
      <c r="AW142" s="10">
        <f t="shared" si="198"/>
        <v>1</v>
      </c>
      <c r="AX142" s="10">
        <f t="shared" si="199"/>
        <v>1</v>
      </c>
      <c r="AY142" s="10">
        <f t="shared" si="200"/>
        <v>1</v>
      </c>
      <c r="AZ142" s="10">
        <f t="shared" si="201"/>
        <v>1</v>
      </c>
      <c r="BA142" s="10">
        <f t="shared" si="202"/>
        <v>1</v>
      </c>
      <c r="BB142" s="10">
        <f t="shared" si="203"/>
        <v>2</v>
      </c>
      <c r="BC142" s="10"/>
      <c r="BE142" s="10">
        <f t="shared" si="162"/>
        <v>2</v>
      </c>
      <c r="BH142" s="10">
        <f t="shared" si="163"/>
        <v>200</v>
      </c>
      <c r="BI142" s="10" t="str">
        <f t="shared" si="164"/>
        <v/>
      </c>
      <c r="BJ142" s="10" t="str">
        <f t="shared" si="165"/>
        <v/>
      </c>
      <c r="BK142" s="10" t="str">
        <f t="shared" si="166"/>
        <v/>
      </c>
      <c r="BL142" s="10" t="str">
        <f t="shared" si="167"/>
        <v/>
      </c>
      <c r="BM142" s="10" t="str">
        <f t="shared" si="168"/>
        <v/>
      </c>
      <c r="BN142" s="10" t="str">
        <f t="shared" si="169"/>
        <v/>
      </c>
      <c r="BO142" s="10" t="str">
        <f t="shared" si="170"/>
        <v/>
      </c>
      <c r="BP142" s="10" t="str">
        <f t="shared" si="171"/>
        <v/>
      </c>
      <c r="BQ142" s="10" t="str">
        <f t="shared" si="172"/>
        <v/>
      </c>
      <c r="BR142" s="10" t="str">
        <f t="shared" si="173"/>
        <v/>
      </c>
      <c r="BS142" s="10" t="str">
        <f t="shared" si="174"/>
        <v/>
      </c>
      <c r="BT142" s="10" t="str">
        <f t="shared" si="175"/>
        <v/>
      </c>
      <c r="BU142" s="10" t="str">
        <f t="shared" si="176"/>
        <v/>
      </c>
      <c r="BV142" s="10" t="str">
        <f t="shared" si="177"/>
        <v/>
      </c>
      <c r="BW142" s="10" t="str">
        <f t="shared" si="178"/>
        <v/>
      </c>
      <c r="BX142" s="10" t="str">
        <f t="shared" si="179"/>
        <v>-</v>
      </c>
      <c r="BY142" s="10" t="str">
        <f t="shared" si="180"/>
        <v>-</v>
      </c>
      <c r="BZ142" s="10" t="str">
        <f t="shared" si="181"/>
        <v>-</v>
      </c>
      <c r="CA142" s="31">
        <f t="shared" si="182"/>
        <v>15</v>
      </c>
      <c r="CC142">
        <f t="shared" si="183"/>
        <v>200</v>
      </c>
      <c r="EN142" s="10">
        <v>167</v>
      </c>
      <c r="EP142" s="10">
        <v>167</v>
      </c>
      <c r="EQ142" s="10" t="str">
        <f t="shared" si="185"/>
        <v>(131)</v>
      </c>
    </row>
    <row r="143" spans="1:147" ht="15.75">
      <c r="A143" s="7" t="str">
        <f t="shared" si="152"/>
        <v>138 (131)</v>
      </c>
      <c r="B143" s="92" t="s">
        <v>196</v>
      </c>
      <c r="C143" s="62" t="s">
        <v>44</v>
      </c>
      <c r="D143" s="20">
        <f t="shared" si="153"/>
        <v>200</v>
      </c>
      <c r="E143" s="18"/>
      <c r="F143" s="14">
        <f t="shared" si="154"/>
        <v>1</v>
      </c>
      <c r="G143" s="19">
        <f t="shared" si="155"/>
        <v>100</v>
      </c>
      <c r="H143" s="18"/>
      <c r="I143" s="14"/>
      <c r="J143" s="14"/>
      <c r="K143" s="14"/>
      <c r="L143" s="14"/>
      <c r="M143" s="14"/>
      <c r="N143" s="14">
        <v>200</v>
      </c>
      <c r="O143" s="14"/>
      <c r="P143" s="50"/>
      <c r="Q143" s="29"/>
      <c r="R143" s="51"/>
      <c r="S143" s="14"/>
      <c r="T143" s="64"/>
      <c r="U143" s="14"/>
      <c r="V143" s="14"/>
      <c r="W143" s="14"/>
      <c r="X143" s="14"/>
      <c r="Y143" s="14"/>
      <c r="Z143" s="14"/>
      <c r="AA143" s="24">
        <f t="shared" si="156"/>
        <v>18</v>
      </c>
      <c r="AB143" s="68" t="str">
        <f t="shared" si="157"/>
        <v>-</v>
      </c>
      <c r="AC143" s="68" t="str">
        <f t="shared" si="158"/>
        <v>-</v>
      </c>
      <c r="AD143" s="68" t="str">
        <f t="shared" si="159"/>
        <v>-</v>
      </c>
      <c r="AE143" s="32">
        <v>131</v>
      </c>
      <c r="AF143" s="32">
        <f t="shared" si="160"/>
        <v>138</v>
      </c>
      <c r="AG143" s="32" t="str">
        <f t="shared" si="161"/>
        <v>-</v>
      </c>
      <c r="AH143" s="17">
        <v>139</v>
      </c>
      <c r="AK143" s="10">
        <f t="shared" si="186"/>
        <v>1</v>
      </c>
      <c r="AL143" s="10">
        <f t="shared" si="187"/>
        <v>1</v>
      </c>
      <c r="AM143" s="10">
        <f t="shared" si="188"/>
        <v>1</v>
      </c>
      <c r="AN143" s="10">
        <f t="shared" si="189"/>
        <v>1</v>
      </c>
      <c r="AO143" s="10">
        <f t="shared" si="190"/>
        <v>1</v>
      </c>
      <c r="AP143" s="10">
        <f t="shared" si="191"/>
        <v>2</v>
      </c>
      <c r="AQ143" s="10">
        <f t="shared" si="192"/>
        <v>2</v>
      </c>
      <c r="AR143" s="10">
        <f t="shared" si="193"/>
        <v>1</v>
      </c>
      <c r="AS143" s="10">
        <f t="shared" si="194"/>
        <v>1</v>
      </c>
      <c r="AT143" s="10">
        <f t="shared" si="195"/>
        <v>1</v>
      </c>
      <c r="AU143" s="10">
        <f t="shared" si="196"/>
        <v>1</v>
      </c>
      <c r="AV143" s="10">
        <f t="shared" si="197"/>
        <v>1</v>
      </c>
      <c r="AW143" s="10">
        <f t="shared" si="198"/>
        <v>1</v>
      </c>
      <c r="AX143" s="10">
        <f t="shared" si="199"/>
        <v>1</v>
      </c>
      <c r="AY143" s="10">
        <f t="shared" si="200"/>
        <v>1</v>
      </c>
      <c r="AZ143" s="10">
        <f t="shared" si="201"/>
        <v>1</v>
      </c>
      <c r="BA143" s="10">
        <f t="shared" si="202"/>
        <v>1</v>
      </c>
      <c r="BB143" s="10">
        <f t="shared" si="203"/>
        <v>1</v>
      </c>
      <c r="BC143" s="10"/>
      <c r="BE143" s="10">
        <f t="shared" si="162"/>
        <v>2</v>
      </c>
      <c r="BH143" s="10">
        <f t="shared" si="163"/>
        <v>200</v>
      </c>
      <c r="BI143" s="10" t="str">
        <f t="shared" si="164"/>
        <v/>
      </c>
      <c r="BJ143" s="10" t="str">
        <f t="shared" si="165"/>
        <v/>
      </c>
      <c r="BK143" s="10" t="str">
        <f t="shared" si="166"/>
        <v/>
      </c>
      <c r="BL143" s="10" t="str">
        <f t="shared" si="167"/>
        <v/>
      </c>
      <c r="BM143" s="10" t="str">
        <f t="shared" si="168"/>
        <v/>
      </c>
      <c r="BN143" s="10" t="str">
        <f t="shared" si="169"/>
        <v/>
      </c>
      <c r="BO143" s="10" t="str">
        <f t="shared" si="170"/>
        <v/>
      </c>
      <c r="BP143" s="10" t="str">
        <f t="shared" si="171"/>
        <v/>
      </c>
      <c r="BQ143" s="10" t="str">
        <f t="shared" si="172"/>
        <v/>
      </c>
      <c r="BR143" s="10" t="str">
        <f t="shared" si="173"/>
        <v/>
      </c>
      <c r="BS143" s="10" t="str">
        <f t="shared" si="174"/>
        <v/>
      </c>
      <c r="BT143" s="10" t="str">
        <f t="shared" si="175"/>
        <v/>
      </c>
      <c r="BU143" s="10" t="str">
        <f t="shared" si="176"/>
        <v/>
      </c>
      <c r="BV143" s="10" t="str">
        <f t="shared" si="177"/>
        <v/>
      </c>
      <c r="BW143" s="10" t="str">
        <f t="shared" si="178"/>
        <v/>
      </c>
      <c r="BX143" s="10" t="str">
        <f t="shared" si="179"/>
        <v>-</v>
      </c>
      <c r="BY143" s="10" t="str">
        <f t="shared" si="180"/>
        <v>-</v>
      </c>
      <c r="BZ143" s="10" t="str">
        <f t="shared" si="181"/>
        <v>-</v>
      </c>
      <c r="CA143" s="31">
        <f t="shared" si="182"/>
        <v>15</v>
      </c>
      <c r="CC143">
        <f t="shared" si="183"/>
        <v>200</v>
      </c>
      <c r="EN143" s="10">
        <v>139</v>
      </c>
      <c r="EP143" s="10">
        <f>IF(BE143&gt;=1,AF143,"")</f>
        <v>138</v>
      </c>
      <c r="EQ143" s="10" t="str">
        <f t="shared" si="185"/>
        <v>(131)</v>
      </c>
    </row>
    <row r="144" spans="1:147" ht="15.75">
      <c r="A144" s="7" t="str">
        <f t="shared" si="152"/>
        <v>140 (133)</v>
      </c>
      <c r="B144" s="8" t="s">
        <v>296</v>
      </c>
      <c r="C144" s="9" t="s">
        <v>140</v>
      </c>
      <c r="D144" s="20">
        <f t="shared" si="153"/>
        <v>192</v>
      </c>
      <c r="E144" s="18"/>
      <c r="F144" s="14">
        <f t="shared" si="154"/>
        <v>1</v>
      </c>
      <c r="G144" s="19">
        <f t="shared" si="155"/>
        <v>96</v>
      </c>
      <c r="H144" s="18"/>
      <c r="I144" s="14"/>
      <c r="J144" s="14"/>
      <c r="K144" s="14"/>
      <c r="L144" s="14"/>
      <c r="M144" s="14"/>
      <c r="N144" s="14"/>
      <c r="O144" s="14"/>
      <c r="P144" s="50"/>
      <c r="Q144" s="29"/>
      <c r="R144" s="51"/>
      <c r="S144" s="14"/>
      <c r="T144" s="14">
        <v>192</v>
      </c>
      <c r="U144" s="14"/>
      <c r="V144" s="14"/>
      <c r="W144" s="14"/>
      <c r="X144" s="14"/>
      <c r="Y144" s="14"/>
      <c r="Z144" s="14"/>
      <c r="AA144" s="24">
        <f t="shared" si="156"/>
        <v>18</v>
      </c>
      <c r="AB144" s="68" t="str">
        <f t="shared" si="157"/>
        <v>-</v>
      </c>
      <c r="AC144" s="68" t="str">
        <f t="shared" si="158"/>
        <v>-</v>
      </c>
      <c r="AD144" s="68" t="str">
        <f t="shared" si="159"/>
        <v>-</v>
      </c>
      <c r="AE144" s="32">
        <v>133</v>
      </c>
      <c r="AF144" s="32">
        <f t="shared" si="160"/>
        <v>140</v>
      </c>
      <c r="AG144" s="32" t="str">
        <f t="shared" si="161"/>
        <v>-</v>
      </c>
      <c r="AH144" s="17">
        <v>140</v>
      </c>
      <c r="AK144" s="10">
        <f t="shared" si="186"/>
        <v>1</v>
      </c>
      <c r="AL144" s="10">
        <f t="shared" si="187"/>
        <v>1</v>
      </c>
      <c r="AM144" s="10">
        <f t="shared" si="188"/>
        <v>1</v>
      </c>
      <c r="AN144" s="10">
        <f t="shared" si="189"/>
        <v>1</v>
      </c>
      <c r="AO144" s="10">
        <f t="shared" si="190"/>
        <v>1</v>
      </c>
      <c r="AP144" s="10">
        <f t="shared" si="191"/>
        <v>1</v>
      </c>
      <c r="AQ144" s="10">
        <f t="shared" si="192"/>
        <v>1</v>
      </c>
      <c r="AR144" s="10">
        <f t="shared" si="193"/>
        <v>1</v>
      </c>
      <c r="AS144" s="10">
        <f t="shared" si="194"/>
        <v>1</v>
      </c>
      <c r="AT144" s="10">
        <f t="shared" si="195"/>
        <v>1</v>
      </c>
      <c r="AU144" s="10">
        <f t="shared" si="196"/>
        <v>1</v>
      </c>
      <c r="AV144" s="10">
        <f t="shared" si="197"/>
        <v>2</v>
      </c>
      <c r="AW144" s="10">
        <f t="shared" si="198"/>
        <v>2</v>
      </c>
      <c r="AX144" s="10">
        <f t="shared" si="199"/>
        <v>1</v>
      </c>
      <c r="AY144" s="10">
        <f t="shared" si="200"/>
        <v>1</v>
      </c>
      <c r="AZ144" s="10">
        <f t="shared" si="201"/>
        <v>1</v>
      </c>
      <c r="BA144" s="10">
        <f t="shared" si="202"/>
        <v>1</v>
      </c>
      <c r="BB144" s="10">
        <f t="shared" si="203"/>
        <v>1</v>
      </c>
      <c r="BC144" s="10"/>
      <c r="BE144" s="10">
        <f t="shared" si="162"/>
        <v>2</v>
      </c>
      <c r="BH144" s="10">
        <f t="shared" si="163"/>
        <v>192</v>
      </c>
      <c r="BI144" s="10" t="str">
        <f t="shared" si="164"/>
        <v/>
      </c>
      <c r="BJ144" s="10" t="str">
        <f t="shared" si="165"/>
        <v/>
      </c>
      <c r="BK144" s="10" t="str">
        <f t="shared" si="166"/>
        <v/>
      </c>
      <c r="BL144" s="10" t="str">
        <f t="shared" si="167"/>
        <v/>
      </c>
      <c r="BM144" s="10" t="str">
        <f t="shared" si="168"/>
        <v/>
      </c>
      <c r="BN144" s="10" t="str">
        <f t="shared" si="169"/>
        <v/>
      </c>
      <c r="BO144" s="10" t="str">
        <f t="shared" si="170"/>
        <v/>
      </c>
      <c r="BP144" s="10" t="str">
        <f t="shared" si="171"/>
        <v/>
      </c>
      <c r="BQ144" s="10" t="str">
        <f t="shared" si="172"/>
        <v/>
      </c>
      <c r="BR144" s="10" t="str">
        <f t="shared" si="173"/>
        <v/>
      </c>
      <c r="BS144" s="10" t="str">
        <f t="shared" si="174"/>
        <v/>
      </c>
      <c r="BT144" s="10" t="str">
        <f t="shared" si="175"/>
        <v/>
      </c>
      <c r="BU144" s="10" t="str">
        <f t="shared" si="176"/>
        <v/>
      </c>
      <c r="BV144" s="10" t="str">
        <f t="shared" si="177"/>
        <v/>
      </c>
      <c r="BW144" s="10" t="str">
        <f t="shared" si="178"/>
        <v/>
      </c>
      <c r="BX144" s="10" t="str">
        <f t="shared" si="179"/>
        <v>-</v>
      </c>
      <c r="BY144" s="10" t="str">
        <f t="shared" si="180"/>
        <v>-</v>
      </c>
      <c r="BZ144" s="10" t="str">
        <f t="shared" si="181"/>
        <v>-</v>
      </c>
      <c r="CA144" s="31">
        <f t="shared" si="182"/>
        <v>15</v>
      </c>
      <c r="CC144">
        <f t="shared" si="183"/>
        <v>192</v>
      </c>
      <c r="EN144" s="10">
        <v>140</v>
      </c>
      <c r="EP144" s="10">
        <f>IF(BE144&gt;1,AF144,"")</f>
        <v>140</v>
      </c>
      <c r="EQ144" s="10" t="str">
        <f t="shared" si="185"/>
        <v>(133)</v>
      </c>
    </row>
    <row r="145" spans="1:147" ht="15.75">
      <c r="A145" s="7" t="str">
        <f t="shared" si="152"/>
        <v>141 (134)</v>
      </c>
      <c r="B145" s="8" t="s">
        <v>291</v>
      </c>
      <c r="C145" s="9" t="s">
        <v>33</v>
      </c>
      <c r="D145" s="20">
        <f t="shared" si="153"/>
        <v>191</v>
      </c>
      <c r="E145" s="18"/>
      <c r="F145" s="14">
        <f t="shared" si="154"/>
        <v>1</v>
      </c>
      <c r="G145" s="19">
        <f t="shared" si="155"/>
        <v>95.5</v>
      </c>
      <c r="H145" s="18"/>
      <c r="I145" s="14"/>
      <c r="J145" s="14"/>
      <c r="K145" s="14"/>
      <c r="L145" s="14"/>
      <c r="M145" s="14"/>
      <c r="N145" s="14"/>
      <c r="O145" s="14"/>
      <c r="P145" s="50"/>
      <c r="Q145" s="29"/>
      <c r="R145" s="51">
        <v>191</v>
      </c>
      <c r="S145" s="14"/>
      <c r="T145" s="64"/>
      <c r="U145" s="14"/>
      <c r="V145" s="14"/>
      <c r="W145" s="14"/>
      <c r="X145" s="14"/>
      <c r="Y145" s="14"/>
      <c r="Z145" s="14"/>
      <c r="AA145" s="24">
        <f t="shared" si="156"/>
        <v>18</v>
      </c>
      <c r="AB145" s="68" t="str">
        <f t="shared" si="157"/>
        <v>-</v>
      </c>
      <c r="AC145" s="68" t="str">
        <f t="shared" si="158"/>
        <v>-</v>
      </c>
      <c r="AD145" s="68" t="str">
        <f t="shared" si="159"/>
        <v>-</v>
      </c>
      <c r="AE145" s="32">
        <v>134</v>
      </c>
      <c r="AF145" s="32">
        <f t="shared" si="160"/>
        <v>141</v>
      </c>
      <c r="AG145" s="32" t="str">
        <f t="shared" si="161"/>
        <v>-</v>
      </c>
      <c r="AH145" s="17">
        <v>141</v>
      </c>
      <c r="AK145" s="10">
        <f t="shared" si="186"/>
        <v>1</v>
      </c>
      <c r="AL145" s="10">
        <f t="shared" si="187"/>
        <v>1</v>
      </c>
      <c r="AM145" s="10">
        <f t="shared" si="188"/>
        <v>1</v>
      </c>
      <c r="AN145" s="10">
        <f t="shared" si="189"/>
        <v>1</v>
      </c>
      <c r="AO145" s="10">
        <f t="shared" si="190"/>
        <v>1</v>
      </c>
      <c r="AP145" s="10">
        <f t="shared" si="191"/>
        <v>1</v>
      </c>
      <c r="AQ145" s="10">
        <f t="shared" si="192"/>
        <v>1</v>
      </c>
      <c r="AR145" s="10">
        <f t="shared" si="193"/>
        <v>1</v>
      </c>
      <c r="AS145" s="10">
        <f t="shared" si="194"/>
        <v>1</v>
      </c>
      <c r="AT145" s="10">
        <f t="shared" si="195"/>
        <v>2</v>
      </c>
      <c r="AU145" s="10">
        <f t="shared" si="196"/>
        <v>2</v>
      </c>
      <c r="AV145" s="10">
        <f t="shared" si="197"/>
        <v>1</v>
      </c>
      <c r="AW145" s="10">
        <f t="shared" si="198"/>
        <v>1</v>
      </c>
      <c r="AX145" s="10">
        <f t="shared" si="199"/>
        <v>1</v>
      </c>
      <c r="AY145" s="10">
        <f t="shared" si="200"/>
        <v>1</v>
      </c>
      <c r="AZ145" s="10">
        <f t="shared" si="201"/>
        <v>1</v>
      </c>
      <c r="BA145" s="10">
        <f t="shared" si="202"/>
        <v>1</v>
      </c>
      <c r="BB145" s="10">
        <f t="shared" si="203"/>
        <v>1</v>
      </c>
      <c r="BC145" s="10"/>
      <c r="BE145" s="10">
        <f t="shared" si="162"/>
        <v>2</v>
      </c>
      <c r="BH145" s="10">
        <f t="shared" si="163"/>
        <v>191</v>
      </c>
      <c r="BI145" s="10" t="str">
        <f t="shared" si="164"/>
        <v/>
      </c>
      <c r="BJ145" s="10" t="str">
        <f t="shared" si="165"/>
        <v/>
      </c>
      <c r="BK145" s="10" t="str">
        <f t="shared" si="166"/>
        <v/>
      </c>
      <c r="BL145" s="10" t="str">
        <f t="shared" si="167"/>
        <v/>
      </c>
      <c r="BM145" s="10" t="str">
        <f t="shared" si="168"/>
        <v/>
      </c>
      <c r="BN145" s="10" t="str">
        <f t="shared" si="169"/>
        <v/>
      </c>
      <c r="BO145" s="10" t="str">
        <f t="shared" si="170"/>
        <v/>
      </c>
      <c r="BP145" s="10" t="str">
        <f t="shared" si="171"/>
        <v/>
      </c>
      <c r="BQ145" s="10" t="str">
        <f t="shared" si="172"/>
        <v/>
      </c>
      <c r="BR145" s="10" t="str">
        <f t="shared" si="173"/>
        <v/>
      </c>
      <c r="BS145" s="10" t="str">
        <f t="shared" si="174"/>
        <v/>
      </c>
      <c r="BT145" s="10" t="str">
        <f t="shared" si="175"/>
        <v/>
      </c>
      <c r="BU145" s="10" t="str">
        <f t="shared" si="176"/>
        <v/>
      </c>
      <c r="BV145" s="10" t="str">
        <f t="shared" si="177"/>
        <v/>
      </c>
      <c r="BW145" s="10" t="str">
        <f t="shared" si="178"/>
        <v/>
      </c>
      <c r="BX145" s="10" t="str">
        <f t="shared" si="179"/>
        <v>-</v>
      </c>
      <c r="BY145" s="10" t="str">
        <f t="shared" si="180"/>
        <v>-</v>
      </c>
      <c r="BZ145" s="10" t="str">
        <f t="shared" si="181"/>
        <v>-</v>
      </c>
      <c r="CA145" s="31">
        <f t="shared" si="182"/>
        <v>15</v>
      </c>
      <c r="CC145">
        <f t="shared" si="183"/>
        <v>191</v>
      </c>
      <c r="EN145" s="10">
        <v>141</v>
      </c>
      <c r="EP145" s="10">
        <f>IF(BE145&gt;=1,AF145,"")</f>
        <v>141</v>
      </c>
      <c r="EQ145" s="10" t="str">
        <f t="shared" si="185"/>
        <v>(134)</v>
      </c>
    </row>
    <row r="146" spans="1:147" ht="15.75">
      <c r="A146" s="7" t="str">
        <f t="shared" si="152"/>
        <v>142 (135)</v>
      </c>
      <c r="B146" s="8" t="s">
        <v>285</v>
      </c>
      <c r="C146" s="9" t="s">
        <v>78</v>
      </c>
      <c r="D146" s="20">
        <f t="shared" si="153"/>
        <v>190</v>
      </c>
      <c r="E146" s="18"/>
      <c r="F146" s="14">
        <f t="shared" si="154"/>
        <v>1</v>
      </c>
      <c r="G146" s="19">
        <f t="shared" si="155"/>
        <v>95</v>
      </c>
      <c r="H146" s="18"/>
      <c r="I146" s="14"/>
      <c r="J146" s="14"/>
      <c r="K146" s="14"/>
      <c r="L146" s="14"/>
      <c r="M146" s="14"/>
      <c r="N146" s="14"/>
      <c r="O146" s="14"/>
      <c r="P146" s="50"/>
      <c r="Q146" s="29">
        <v>190</v>
      </c>
      <c r="R146" s="51"/>
      <c r="S146" s="14"/>
      <c r="T146" s="64"/>
      <c r="U146" s="14"/>
      <c r="V146" s="14"/>
      <c r="W146" s="14"/>
      <c r="X146" s="14"/>
      <c r="Y146" s="14"/>
      <c r="Z146" s="14"/>
      <c r="AA146" s="24">
        <f t="shared" si="156"/>
        <v>18</v>
      </c>
      <c r="AB146" s="68" t="str">
        <f t="shared" si="157"/>
        <v>-</v>
      </c>
      <c r="AC146" s="68" t="str">
        <f t="shared" si="158"/>
        <v>-</v>
      </c>
      <c r="AD146" s="68" t="str">
        <f t="shared" si="159"/>
        <v>-</v>
      </c>
      <c r="AE146" s="32">
        <v>135</v>
      </c>
      <c r="AF146" s="32">
        <f t="shared" si="160"/>
        <v>142</v>
      </c>
      <c r="AG146" s="32" t="str">
        <f t="shared" si="161"/>
        <v>-</v>
      </c>
      <c r="AH146" s="17">
        <v>142</v>
      </c>
      <c r="AK146" s="10">
        <f t="shared" si="186"/>
        <v>1</v>
      </c>
      <c r="AL146" s="10">
        <f t="shared" si="187"/>
        <v>1</v>
      </c>
      <c r="AM146" s="10">
        <f t="shared" si="188"/>
        <v>1</v>
      </c>
      <c r="AN146" s="10">
        <f t="shared" si="189"/>
        <v>1</v>
      </c>
      <c r="AO146" s="10">
        <f t="shared" si="190"/>
        <v>1</v>
      </c>
      <c r="AP146" s="10">
        <f t="shared" si="191"/>
        <v>1</v>
      </c>
      <c r="AQ146" s="10">
        <f t="shared" si="192"/>
        <v>1</v>
      </c>
      <c r="AR146" s="10">
        <f t="shared" si="193"/>
        <v>1</v>
      </c>
      <c r="AS146" s="10">
        <f t="shared" si="194"/>
        <v>2</v>
      </c>
      <c r="AT146" s="10">
        <f t="shared" si="195"/>
        <v>2</v>
      </c>
      <c r="AU146" s="10">
        <f t="shared" si="196"/>
        <v>1</v>
      </c>
      <c r="AV146" s="10">
        <f t="shared" si="197"/>
        <v>1</v>
      </c>
      <c r="AW146" s="10">
        <f t="shared" si="198"/>
        <v>1</v>
      </c>
      <c r="AX146" s="10">
        <f t="shared" si="199"/>
        <v>1</v>
      </c>
      <c r="AY146" s="10">
        <f t="shared" si="200"/>
        <v>1</v>
      </c>
      <c r="AZ146" s="10">
        <f t="shared" si="201"/>
        <v>1</v>
      </c>
      <c r="BA146" s="10">
        <f t="shared" si="202"/>
        <v>1</v>
      </c>
      <c r="BB146" s="10">
        <f t="shared" si="203"/>
        <v>1</v>
      </c>
      <c r="BC146" s="10"/>
      <c r="BE146" s="10">
        <f t="shared" si="162"/>
        <v>2</v>
      </c>
      <c r="BH146" s="10">
        <f t="shared" si="163"/>
        <v>190</v>
      </c>
      <c r="BI146" s="10" t="str">
        <f t="shared" si="164"/>
        <v/>
      </c>
      <c r="BJ146" s="10" t="str">
        <f t="shared" si="165"/>
        <v/>
      </c>
      <c r="BK146" s="10" t="str">
        <f t="shared" si="166"/>
        <v/>
      </c>
      <c r="BL146" s="10" t="str">
        <f t="shared" si="167"/>
        <v/>
      </c>
      <c r="BM146" s="10" t="str">
        <f t="shared" si="168"/>
        <v/>
      </c>
      <c r="BN146" s="10" t="str">
        <f t="shared" si="169"/>
        <v/>
      </c>
      <c r="BO146" s="10" t="str">
        <f t="shared" si="170"/>
        <v/>
      </c>
      <c r="BP146" s="10" t="str">
        <f t="shared" si="171"/>
        <v/>
      </c>
      <c r="BQ146" s="10" t="str">
        <f t="shared" si="172"/>
        <v/>
      </c>
      <c r="BR146" s="10" t="str">
        <f t="shared" si="173"/>
        <v/>
      </c>
      <c r="BS146" s="10" t="str">
        <f t="shared" si="174"/>
        <v/>
      </c>
      <c r="BT146" s="10" t="str">
        <f t="shared" si="175"/>
        <v/>
      </c>
      <c r="BU146" s="10" t="str">
        <f t="shared" si="176"/>
        <v/>
      </c>
      <c r="BV146" s="10" t="str">
        <f t="shared" si="177"/>
        <v/>
      </c>
      <c r="BW146" s="10" t="str">
        <f t="shared" si="178"/>
        <v/>
      </c>
      <c r="BX146" s="10" t="str">
        <f t="shared" si="179"/>
        <v>-</v>
      </c>
      <c r="BY146" s="10" t="str">
        <f t="shared" si="180"/>
        <v>-</v>
      </c>
      <c r="BZ146" s="10" t="str">
        <f t="shared" si="181"/>
        <v>-</v>
      </c>
      <c r="CA146" s="31">
        <f t="shared" si="182"/>
        <v>15</v>
      </c>
      <c r="CC146">
        <f t="shared" si="183"/>
        <v>190</v>
      </c>
      <c r="EN146" s="10">
        <v>142</v>
      </c>
      <c r="EP146" s="10">
        <f>IF(BE146&gt;=1,AF146,"")</f>
        <v>142</v>
      </c>
      <c r="EQ146" s="10" t="str">
        <f t="shared" si="185"/>
        <v>(135)</v>
      </c>
    </row>
    <row r="147" spans="1:147" ht="15.75">
      <c r="A147" s="7" t="str">
        <f t="shared" si="152"/>
        <v>143 (137)</v>
      </c>
      <c r="B147" s="8" t="s">
        <v>287</v>
      </c>
      <c r="C147" s="9" t="s">
        <v>283</v>
      </c>
      <c r="D147" s="20">
        <f t="shared" si="153"/>
        <v>187</v>
      </c>
      <c r="E147" s="18"/>
      <c r="F147" s="14">
        <f t="shared" si="154"/>
        <v>1</v>
      </c>
      <c r="G147" s="19">
        <f t="shared" si="155"/>
        <v>93.5</v>
      </c>
      <c r="H147" s="18"/>
      <c r="I147" s="14"/>
      <c r="J147" s="14"/>
      <c r="K147" s="14"/>
      <c r="L147" s="14"/>
      <c r="M147" s="14"/>
      <c r="N147" s="14"/>
      <c r="O147" s="14"/>
      <c r="P147" s="50"/>
      <c r="Q147" s="29">
        <v>187</v>
      </c>
      <c r="R147" s="51"/>
      <c r="S147" s="14"/>
      <c r="T147" s="64"/>
      <c r="U147" s="14"/>
      <c r="V147" s="14"/>
      <c r="W147" s="14"/>
      <c r="X147" s="14"/>
      <c r="Y147" s="14"/>
      <c r="Z147" s="14"/>
      <c r="AA147" s="24">
        <f t="shared" si="156"/>
        <v>18</v>
      </c>
      <c r="AB147" s="68" t="str">
        <f t="shared" si="157"/>
        <v>-</v>
      </c>
      <c r="AC147" s="68" t="str">
        <f t="shared" si="158"/>
        <v>-</v>
      </c>
      <c r="AD147" s="68" t="str">
        <f t="shared" si="159"/>
        <v>-</v>
      </c>
      <c r="AE147" s="32">
        <v>137</v>
      </c>
      <c r="AF147" s="32">
        <f t="shared" si="160"/>
        <v>143</v>
      </c>
      <c r="AG147" s="32" t="str">
        <f t="shared" si="161"/>
        <v>-</v>
      </c>
      <c r="AH147" s="17">
        <v>143</v>
      </c>
      <c r="AK147" s="10">
        <f t="shared" si="186"/>
        <v>1</v>
      </c>
      <c r="AL147" s="10">
        <f t="shared" si="187"/>
        <v>1</v>
      </c>
      <c r="AM147" s="10">
        <f t="shared" si="188"/>
        <v>1</v>
      </c>
      <c r="AN147" s="10">
        <f t="shared" si="189"/>
        <v>1</v>
      </c>
      <c r="AO147" s="10">
        <f t="shared" si="190"/>
        <v>1</v>
      </c>
      <c r="AP147" s="10">
        <f t="shared" si="191"/>
        <v>1</v>
      </c>
      <c r="AQ147" s="10">
        <f t="shared" si="192"/>
        <v>1</v>
      </c>
      <c r="AR147" s="10">
        <f t="shared" si="193"/>
        <v>1</v>
      </c>
      <c r="AS147" s="10">
        <f t="shared" si="194"/>
        <v>2</v>
      </c>
      <c r="AT147" s="10">
        <f t="shared" si="195"/>
        <v>2</v>
      </c>
      <c r="AU147" s="10">
        <f t="shared" si="196"/>
        <v>1</v>
      </c>
      <c r="AV147" s="10">
        <f t="shared" si="197"/>
        <v>1</v>
      </c>
      <c r="AW147" s="10">
        <f t="shared" si="198"/>
        <v>1</v>
      </c>
      <c r="AX147" s="10">
        <f t="shared" si="199"/>
        <v>1</v>
      </c>
      <c r="AY147" s="10">
        <f t="shared" si="200"/>
        <v>1</v>
      </c>
      <c r="AZ147" s="10">
        <f t="shared" si="201"/>
        <v>1</v>
      </c>
      <c r="BA147" s="10">
        <f t="shared" si="202"/>
        <v>1</v>
      </c>
      <c r="BB147" s="10">
        <f t="shared" si="203"/>
        <v>1</v>
      </c>
      <c r="BC147" s="10"/>
      <c r="BE147" s="10">
        <f t="shared" si="162"/>
        <v>2</v>
      </c>
      <c r="BH147" s="10">
        <f t="shared" si="163"/>
        <v>187</v>
      </c>
      <c r="BI147" s="10" t="str">
        <f t="shared" si="164"/>
        <v/>
      </c>
      <c r="BJ147" s="10" t="str">
        <f t="shared" si="165"/>
        <v/>
      </c>
      <c r="BK147" s="10" t="str">
        <f t="shared" si="166"/>
        <v/>
      </c>
      <c r="BL147" s="10" t="str">
        <f t="shared" si="167"/>
        <v/>
      </c>
      <c r="BM147" s="10" t="str">
        <f t="shared" si="168"/>
        <v/>
      </c>
      <c r="BN147" s="10" t="str">
        <f t="shared" si="169"/>
        <v/>
      </c>
      <c r="BO147" s="10" t="str">
        <f t="shared" si="170"/>
        <v/>
      </c>
      <c r="BP147" s="10" t="str">
        <f t="shared" si="171"/>
        <v/>
      </c>
      <c r="BQ147" s="10" t="str">
        <f t="shared" si="172"/>
        <v/>
      </c>
      <c r="BR147" s="10" t="str">
        <f t="shared" si="173"/>
        <v/>
      </c>
      <c r="BS147" s="10" t="str">
        <f t="shared" si="174"/>
        <v/>
      </c>
      <c r="BT147" s="10" t="str">
        <f t="shared" si="175"/>
        <v/>
      </c>
      <c r="BU147" s="10" t="str">
        <f t="shared" si="176"/>
        <v/>
      </c>
      <c r="BV147" s="10" t="str">
        <f t="shared" si="177"/>
        <v/>
      </c>
      <c r="BW147" s="10" t="str">
        <f t="shared" si="178"/>
        <v/>
      </c>
      <c r="BX147" s="10" t="str">
        <f t="shared" si="179"/>
        <v>-</v>
      </c>
      <c r="BY147" s="10" t="str">
        <f t="shared" si="180"/>
        <v>-</v>
      </c>
      <c r="BZ147" s="10" t="str">
        <f t="shared" si="181"/>
        <v>-</v>
      </c>
      <c r="CA147" s="31">
        <f t="shared" si="182"/>
        <v>15</v>
      </c>
      <c r="CC147">
        <f t="shared" si="183"/>
        <v>187</v>
      </c>
      <c r="EN147" s="10">
        <v>143</v>
      </c>
      <c r="EP147" s="10">
        <f>IF(BE147&gt;=1,AF147,"")</f>
        <v>143</v>
      </c>
      <c r="EQ147" s="10" t="str">
        <f t="shared" si="185"/>
        <v>(137)</v>
      </c>
    </row>
    <row r="148" spans="1:147" ht="15.75">
      <c r="A148" s="7" t="str">
        <f t="shared" si="152"/>
        <v>144 (138)</v>
      </c>
      <c r="B148" s="8" t="s">
        <v>260</v>
      </c>
      <c r="C148" s="9" t="s">
        <v>259</v>
      </c>
      <c r="D148" s="20">
        <f t="shared" si="153"/>
        <v>184</v>
      </c>
      <c r="E148" s="18"/>
      <c r="F148" s="14">
        <f t="shared" si="154"/>
        <v>1</v>
      </c>
      <c r="G148" s="19">
        <f t="shared" si="155"/>
        <v>92</v>
      </c>
      <c r="H148" s="18"/>
      <c r="I148" s="61"/>
      <c r="J148" s="61"/>
      <c r="K148" s="61"/>
      <c r="L148" s="61"/>
      <c r="M148" s="61"/>
      <c r="N148" s="61">
        <v>184</v>
      </c>
      <c r="O148" s="61"/>
      <c r="P148" s="96"/>
      <c r="Q148" s="61"/>
      <c r="R148" s="94"/>
      <c r="S148" s="61"/>
      <c r="T148" s="61"/>
      <c r="U148" s="61"/>
      <c r="V148" s="61"/>
      <c r="W148" s="61"/>
      <c r="X148" s="61"/>
      <c r="Y148" s="61"/>
      <c r="Z148" s="61"/>
      <c r="AA148" s="104">
        <f t="shared" si="156"/>
        <v>18</v>
      </c>
      <c r="AB148" s="68" t="str">
        <f t="shared" si="157"/>
        <v>-</v>
      </c>
      <c r="AC148" s="68" t="str">
        <f t="shared" si="158"/>
        <v>-</v>
      </c>
      <c r="AD148" s="68" t="str">
        <f t="shared" si="159"/>
        <v>-</v>
      </c>
      <c r="AE148" s="32">
        <v>138</v>
      </c>
      <c r="AF148" s="32">
        <f t="shared" si="160"/>
        <v>144</v>
      </c>
      <c r="AG148" s="32" t="str">
        <f t="shared" si="161"/>
        <v>-</v>
      </c>
      <c r="AH148" s="17">
        <v>144</v>
      </c>
      <c r="AK148" s="10">
        <f t="shared" si="186"/>
        <v>1</v>
      </c>
      <c r="AL148" s="10">
        <f t="shared" si="187"/>
        <v>1</v>
      </c>
      <c r="AM148" s="10">
        <f t="shared" si="188"/>
        <v>1</v>
      </c>
      <c r="AN148" s="10">
        <f t="shared" si="189"/>
        <v>1</v>
      </c>
      <c r="AO148" s="10">
        <f t="shared" si="190"/>
        <v>1</v>
      </c>
      <c r="AP148" s="10">
        <f t="shared" si="191"/>
        <v>2</v>
      </c>
      <c r="AQ148" s="10">
        <f t="shared" si="192"/>
        <v>2</v>
      </c>
      <c r="AR148" s="10">
        <f t="shared" si="193"/>
        <v>1</v>
      </c>
      <c r="AS148" s="10">
        <f t="shared" si="194"/>
        <v>1</v>
      </c>
      <c r="AT148" s="10">
        <f t="shared" si="195"/>
        <v>1</v>
      </c>
      <c r="AU148" s="10">
        <f t="shared" si="196"/>
        <v>1</v>
      </c>
      <c r="AV148" s="10">
        <f t="shared" si="197"/>
        <v>1</v>
      </c>
      <c r="AW148" s="10">
        <f t="shared" si="198"/>
        <v>1</v>
      </c>
      <c r="AX148" s="10">
        <f t="shared" si="199"/>
        <v>1</v>
      </c>
      <c r="AY148" s="10">
        <f t="shared" si="200"/>
        <v>1</v>
      </c>
      <c r="AZ148" s="10">
        <f t="shared" si="201"/>
        <v>1</v>
      </c>
      <c r="BA148" s="10">
        <f t="shared" si="202"/>
        <v>1</v>
      </c>
      <c r="BB148" s="10">
        <f t="shared" si="203"/>
        <v>1</v>
      </c>
      <c r="BC148" s="10"/>
      <c r="BE148" s="10">
        <f t="shared" si="162"/>
        <v>2</v>
      </c>
      <c r="BH148" s="10">
        <f t="shared" si="163"/>
        <v>184</v>
      </c>
      <c r="BI148" s="10" t="str">
        <f t="shared" si="164"/>
        <v/>
      </c>
      <c r="BJ148" s="10" t="str">
        <f t="shared" si="165"/>
        <v/>
      </c>
      <c r="BK148" s="10" t="str">
        <f t="shared" si="166"/>
        <v/>
      </c>
      <c r="BL148" s="10" t="str">
        <f t="shared" si="167"/>
        <v/>
      </c>
      <c r="BM148" s="10" t="str">
        <f t="shared" si="168"/>
        <v/>
      </c>
      <c r="BN148" s="10" t="str">
        <f t="shared" si="169"/>
        <v/>
      </c>
      <c r="BO148" s="10" t="str">
        <f t="shared" si="170"/>
        <v/>
      </c>
      <c r="BP148" s="10" t="str">
        <f t="shared" si="171"/>
        <v/>
      </c>
      <c r="BQ148" s="10" t="str">
        <f t="shared" si="172"/>
        <v/>
      </c>
      <c r="BR148" s="10" t="str">
        <f t="shared" si="173"/>
        <v/>
      </c>
      <c r="BS148" s="10" t="str">
        <f t="shared" si="174"/>
        <v/>
      </c>
      <c r="BT148" s="10" t="str">
        <f t="shared" si="175"/>
        <v/>
      </c>
      <c r="BU148" s="10" t="str">
        <f t="shared" si="176"/>
        <v/>
      </c>
      <c r="BV148" s="10" t="str">
        <f t="shared" si="177"/>
        <v/>
      </c>
      <c r="BW148" s="10" t="str">
        <f t="shared" si="178"/>
        <v/>
      </c>
      <c r="BX148" s="10" t="str">
        <f t="shared" si="179"/>
        <v>-</v>
      </c>
      <c r="BY148" s="10" t="str">
        <f t="shared" si="180"/>
        <v>-</v>
      </c>
      <c r="BZ148" s="10" t="str">
        <f t="shared" si="181"/>
        <v>-</v>
      </c>
      <c r="CA148" s="31">
        <f t="shared" si="182"/>
        <v>15</v>
      </c>
      <c r="CC148">
        <f t="shared" si="183"/>
        <v>184</v>
      </c>
      <c r="EN148" s="10">
        <v>144</v>
      </c>
      <c r="EP148" s="10">
        <f>IF(BE148&gt;=1,AF148,"")</f>
        <v>144</v>
      </c>
      <c r="EQ148" s="10" t="str">
        <f t="shared" si="185"/>
        <v>(138)</v>
      </c>
    </row>
    <row r="149" spans="1:147" ht="15.75">
      <c r="A149" s="7" t="str">
        <f t="shared" si="152"/>
        <v>144 (138)</v>
      </c>
      <c r="B149" s="8" t="s">
        <v>301</v>
      </c>
      <c r="C149" s="9" t="s">
        <v>44</v>
      </c>
      <c r="D149" s="20">
        <f t="shared" si="153"/>
        <v>184</v>
      </c>
      <c r="E149" s="18"/>
      <c r="F149" s="14">
        <f t="shared" si="154"/>
        <v>1</v>
      </c>
      <c r="G149" s="19">
        <f t="shared" si="155"/>
        <v>92</v>
      </c>
      <c r="H149" s="18"/>
      <c r="I149" s="61"/>
      <c r="J149" s="61"/>
      <c r="K149" s="61"/>
      <c r="L149" s="61"/>
      <c r="M149" s="61"/>
      <c r="N149" s="61"/>
      <c r="O149" s="61"/>
      <c r="P149" s="96"/>
      <c r="Q149" s="61"/>
      <c r="R149" s="94"/>
      <c r="S149" s="61"/>
      <c r="T149" s="61"/>
      <c r="U149" s="61"/>
      <c r="V149" s="61"/>
      <c r="W149" s="61">
        <v>184</v>
      </c>
      <c r="X149" s="61"/>
      <c r="Y149" s="61"/>
      <c r="Z149" s="61"/>
      <c r="AA149" s="104">
        <f t="shared" si="156"/>
        <v>18</v>
      </c>
      <c r="AB149" s="68" t="str">
        <f t="shared" si="157"/>
        <v>-</v>
      </c>
      <c r="AC149" s="68" t="str">
        <f t="shared" si="158"/>
        <v>-</v>
      </c>
      <c r="AD149" s="68" t="str">
        <f t="shared" si="159"/>
        <v>-</v>
      </c>
      <c r="AE149" s="32">
        <v>138</v>
      </c>
      <c r="AF149" s="32">
        <f t="shared" si="160"/>
        <v>144</v>
      </c>
      <c r="AG149" s="32" t="str">
        <f t="shared" si="161"/>
        <v>-</v>
      </c>
      <c r="AH149" s="17">
        <v>145</v>
      </c>
      <c r="AK149" s="10">
        <f t="shared" si="186"/>
        <v>1</v>
      </c>
      <c r="AL149" s="10">
        <f t="shared" si="187"/>
        <v>1</v>
      </c>
      <c r="AM149" s="10">
        <f t="shared" si="188"/>
        <v>1</v>
      </c>
      <c r="AN149" s="10">
        <f t="shared" si="189"/>
        <v>1</v>
      </c>
      <c r="AO149" s="10">
        <f t="shared" si="190"/>
        <v>1</v>
      </c>
      <c r="AP149" s="10">
        <f t="shared" si="191"/>
        <v>1</v>
      </c>
      <c r="AQ149" s="10">
        <f t="shared" si="192"/>
        <v>1</v>
      </c>
      <c r="AR149" s="10">
        <f t="shared" si="193"/>
        <v>1</v>
      </c>
      <c r="AS149" s="10">
        <f t="shared" si="194"/>
        <v>1</v>
      </c>
      <c r="AT149" s="10">
        <f t="shared" si="195"/>
        <v>1</v>
      </c>
      <c r="AU149" s="10">
        <f t="shared" si="196"/>
        <v>1</v>
      </c>
      <c r="AV149" s="10">
        <f t="shared" si="197"/>
        <v>1</v>
      </c>
      <c r="AW149" s="10">
        <f t="shared" si="198"/>
        <v>1</v>
      </c>
      <c r="AX149" s="10">
        <f t="shared" si="199"/>
        <v>1</v>
      </c>
      <c r="AY149" s="10">
        <f t="shared" si="200"/>
        <v>2</v>
      </c>
      <c r="AZ149" s="10">
        <f t="shared" si="201"/>
        <v>2</v>
      </c>
      <c r="BA149" s="10">
        <f t="shared" si="202"/>
        <v>1</v>
      </c>
      <c r="BB149" s="10">
        <f t="shared" si="203"/>
        <v>1</v>
      </c>
      <c r="BC149" s="10"/>
      <c r="BE149" s="10">
        <f t="shared" si="162"/>
        <v>2</v>
      </c>
      <c r="BH149" s="10">
        <f t="shared" si="163"/>
        <v>184</v>
      </c>
      <c r="BI149" s="10" t="str">
        <f t="shared" si="164"/>
        <v/>
      </c>
      <c r="BJ149" s="10" t="str">
        <f t="shared" si="165"/>
        <v/>
      </c>
      <c r="BK149" s="10" t="str">
        <f t="shared" si="166"/>
        <v/>
      </c>
      <c r="BL149" s="10" t="str">
        <f t="shared" si="167"/>
        <v/>
      </c>
      <c r="BM149" s="10" t="str">
        <f t="shared" si="168"/>
        <v/>
      </c>
      <c r="BN149" s="10" t="str">
        <f t="shared" si="169"/>
        <v/>
      </c>
      <c r="BO149" s="10" t="str">
        <f t="shared" si="170"/>
        <v/>
      </c>
      <c r="BP149" s="10" t="str">
        <f t="shared" si="171"/>
        <v/>
      </c>
      <c r="BQ149" s="10" t="str">
        <f t="shared" si="172"/>
        <v/>
      </c>
      <c r="BR149" s="10" t="str">
        <f t="shared" si="173"/>
        <v/>
      </c>
      <c r="BS149" s="10" t="str">
        <f t="shared" si="174"/>
        <v/>
      </c>
      <c r="BT149" s="10" t="str">
        <f t="shared" si="175"/>
        <v/>
      </c>
      <c r="BU149" s="10" t="str">
        <f t="shared" si="176"/>
        <v/>
      </c>
      <c r="BV149" s="10" t="str">
        <f t="shared" si="177"/>
        <v/>
      </c>
      <c r="BW149" s="10" t="str">
        <f t="shared" si="178"/>
        <v/>
      </c>
      <c r="BX149" s="10" t="str">
        <f t="shared" si="179"/>
        <v>-</v>
      </c>
      <c r="BY149" s="10" t="str">
        <f t="shared" si="180"/>
        <v>-</v>
      </c>
      <c r="BZ149" s="10" t="str">
        <f t="shared" si="181"/>
        <v>-</v>
      </c>
      <c r="CA149" s="31">
        <f t="shared" si="182"/>
        <v>15</v>
      </c>
      <c r="CC149">
        <f t="shared" si="183"/>
        <v>184</v>
      </c>
      <c r="EN149" s="10">
        <v>145</v>
      </c>
      <c r="EP149" s="10">
        <f>IF(BE149&gt;=1,AF149,"")</f>
        <v>144</v>
      </c>
      <c r="EQ149" s="10" t="str">
        <f t="shared" si="185"/>
        <v>(138)</v>
      </c>
    </row>
    <row r="150" spans="1:147" ht="15.75">
      <c r="A150" s="7" t="str">
        <f t="shared" si="152"/>
        <v>146 (140)</v>
      </c>
      <c r="B150" s="8" t="s">
        <v>214</v>
      </c>
      <c r="C150" s="9" t="s">
        <v>79</v>
      </c>
      <c r="D150" s="20">
        <f t="shared" si="153"/>
        <v>182</v>
      </c>
      <c r="E150" s="18"/>
      <c r="F150" s="14">
        <f t="shared" si="154"/>
        <v>2</v>
      </c>
      <c r="G150" s="19">
        <f t="shared" si="155"/>
        <v>45.5</v>
      </c>
      <c r="H150" s="18"/>
      <c r="I150" s="61"/>
      <c r="J150" s="61"/>
      <c r="K150" s="61"/>
      <c r="L150" s="61"/>
      <c r="M150" s="61"/>
      <c r="N150" s="61"/>
      <c r="O150" s="61"/>
      <c r="P150" s="96"/>
      <c r="Q150" s="61">
        <v>98</v>
      </c>
      <c r="R150" s="94"/>
      <c r="S150" s="61"/>
      <c r="T150" s="61">
        <v>84</v>
      </c>
      <c r="U150" s="61"/>
      <c r="V150" s="61"/>
      <c r="W150" s="61"/>
      <c r="X150" s="61"/>
      <c r="Y150" s="61"/>
      <c r="Z150" s="61"/>
      <c r="AA150" s="104">
        <f t="shared" si="156"/>
        <v>18</v>
      </c>
      <c r="AB150" s="68" t="str">
        <f t="shared" si="157"/>
        <v>-</v>
      </c>
      <c r="AC150" s="68" t="str">
        <f t="shared" si="158"/>
        <v>-</v>
      </c>
      <c r="AD150" s="68" t="str">
        <f t="shared" si="159"/>
        <v>-</v>
      </c>
      <c r="AE150" s="32">
        <v>140</v>
      </c>
      <c r="AF150" s="32">
        <f t="shared" si="160"/>
        <v>146</v>
      </c>
      <c r="AG150" s="32">
        <f t="shared" si="161"/>
        <v>146</v>
      </c>
      <c r="AH150" s="17">
        <v>146</v>
      </c>
      <c r="AK150" s="10">
        <f t="shared" si="186"/>
        <v>1</v>
      </c>
      <c r="AL150" s="10">
        <f t="shared" si="187"/>
        <v>1</v>
      </c>
      <c r="AM150" s="10">
        <f t="shared" si="188"/>
        <v>1</v>
      </c>
      <c r="AN150" s="10">
        <f t="shared" si="189"/>
        <v>1</v>
      </c>
      <c r="AO150" s="10">
        <f t="shared" si="190"/>
        <v>1</v>
      </c>
      <c r="AP150" s="10">
        <f t="shared" si="191"/>
        <v>1</v>
      </c>
      <c r="AQ150" s="10">
        <f t="shared" si="192"/>
        <v>1</v>
      </c>
      <c r="AR150" s="10">
        <f t="shared" si="193"/>
        <v>1</v>
      </c>
      <c r="AS150" s="10">
        <f t="shared" si="194"/>
        <v>2</v>
      </c>
      <c r="AT150" s="10">
        <f t="shared" si="195"/>
        <v>2</v>
      </c>
      <c r="AU150" s="10">
        <f t="shared" si="196"/>
        <v>1</v>
      </c>
      <c r="AV150" s="10">
        <f t="shared" si="197"/>
        <v>2</v>
      </c>
      <c r="AW150" s="10">
        <f t="shared" si="198"/>
        <v>2</v>
      </c>
      <c r="AX150" s="10">
        <f t="shared" si="199"/>
        <v>1</v>
      </c>
      <c r="AY150" s="10">
        <f t="shared" si="200"/>
        <v>1</v>
      </c>
      <c r="AZ150" s="10">
        <f t="shared" si="201"/>
        <v>1</v>
      </c>
      <c r="BA150" s="10">
        <f t="shared" si="202"/>
        <v>1</v>
      </c>
      <c r="BB150" s="10">
        <f t="shared" si="203"/>
        <v>1</v>
      </c>
      <c r="BC150" s="10"/>
      <c r="BE150" s="10">
        <f t="shared" si="162"/>
        <v>2</v>
      </c>
      <c r="BH150" s="10">
        <f t="shared" si="163"/>
        <v>98</v>
      </c>
      <c r="BI150" s="10">
        <f t="shared" si="164"/>
        <v>84</v>
      </c>
      <c r="BJ150" s="10" t="str">
        <f t="shared" si="165"/>
        <v/>
      </c>
      <c r="BK150" s="10" t="str">
        <f t="shared" si="166"/>
        <v/>
      </c>
      <c r="BL150" s="10" t="str">
        <f t="shared" si="167"/>
        <v/>
      </c>
      <c r="BM150" s="10" t="str">
        <f t="shared" si="168"/>
        <v/>
      </c>
      <c r="BN150" s="10" t="str">
        <f t="shared" si="169"/>
        <v/>
      </c>
      <c r="BO150" s="10" t="str">
        <f t="shared" si="170"/>
        <v/>
      </c>
      <c r="BP150" s="10" t="str">
        <f t="shared" si="171"/>
        <v/>
      </c>
      <c r="BQ150" s="10" t="str">
        <f t="shared" si="172"/>
        <v/>
      </c>
      <c r="BR150" s="10" t="str">
        <f t="shared" si="173"/>
        <v/>
      </c>
      <c r="BS150" s="10" t="str">
        <f t="shared" si="174"/>
        <v/>
      </c>
      <c r="BT150" s="10" t="str">
        <f t="shared" si="175"/>
        <v/>
      </c>
      <c r="BU150" s="10" t="str">
        <f t="shared" si="176"/>
        <v/>
      </c>
      <c r="BV150" s="10" t="str">
        <f t="shared" si="177"/>
        <v/>
      </c>
      <c r="BW150" s="10" t="str">
        <f t="shared" si="178"/>
        <v/>
      </c>
      <c r="BX150" s="10" t="str">
        <f t="shared" si="179"/>
        <v>-</v>
      </c>
      <c r="BY150" s="10" t="str">
        <f t="shared" si="180"/>
        <v>-</v>
      </c>
      <c r="BZ150" s="10" t="str">
        <f t="shared" si="181"/>
        <v>-</v>
      </c>
      <c r="CA150" s="31">
        <f t="shared" si="182"/>
        <v>14</v>
      </c>
      <c r="CC150">
        <f t="shared" si="183"/>
        <v>182</v>
      </c>
      <c r="EN150" s="10">
        <v>175</v>
      </c>
      <c r="EP150" s="10">
        <f>IF(BE150&gt;1,AF150,"")</f>
        <v>146</v>
      </c>
      <c r="EQ150" s="10" t="str">
        <f t="shared" si="185"/>
        <v>(140)</v>
      </c>
    </row>
    <row r="151" spans="1:147" ht="15.75">
      <c r="A151" s="7" t="str">
        <f t="shared" si="152"/>
        <v>147 (141)</v>
      </c>
      <c r="B151" s="8" t="s">
        <v>176</v>
      </c>
      <c r="C151" s="9" t="s">
        <v>33</v>
      </c>
      <c r="D151" s="20">
        <f t="shared" si="153"/>
        <v>181</v>
      </c>
      <c r="E151" s="18"/>
      <c r="F151" s="14">
        <f t="shared" si="154"/>
        <v>1</v>
      </c>
      <c r="G151" s="19">
        <f t="shared" si="155"/>
        <v>90.5</v>
      </c>
      <c r="H151" s="18"/>
      <c r="I151" s="14"/>
      <c r="J151" s="14"/>
      <c r="K151" s="14"/>
      <c r="L151" s="14"/>
      <c r="M151" s="14"/>
      <c r="N151" s="14"/>
      <c r="O151" s="14"/>
      <c r="P151" s="50"/>
      <c r="Q151" s="29"/>
      <c r="R151" s="51">
        <v>181</v>
      </c>
      <c r="S151" s="14"/>
      <c r="T151" s="64"/>
      <c r="U151" s="14"/>
      <c r="V151" s="14"/>
      <c r="W151" s="14"/>
      <c r="X151" s="14"/>
      <c r="Y151" s="14"/>
      <c r="Z151" s="14"/>
      <c r="AA151" s="24">
        <f t="shared" si="156"/>
        <v>18</v>
      </c>
      <c r="AB151" s="68" t="str">
        <f t="shared" si="157"/>
        <v>-</v>
      </c>
      <c r="AC151" s="68" t="str">
        <f t="shared" si="158"/>
        <v>-</v>
      </c>
      <c r="AD151" s="68" t="str">
        <f t="shared" si="159"/>
        <v>-</v>
      </c>
      <c r="AE151" s="32">
        <v>141</v>
      </c>
      <c r="AF151" s="32">
        <f t="shared" si="160"/>
        <v>147</v>
      </c>
      <c r="AG151" s="32" t="str">
        <f t="shared" si="161"/>
        <v>-</v>
      </c>
      <c r="AH151" s="17">
        <v>147</v>
      </c>
      <c r="AK151" s="10">
        <f t="shared" si="186"/>
        <v>1</v>
      </c>
      <c r="AL151" s="10">
        <f t="shared" si="187"/>
        <v>1</v>
      </c>
      <c r="AM151" s="10">
        <f t="shared" si="188"/>
        <v>1</v>
      </c>
      <c r="AN151" s="10">
        <f t="shared" si="189"/>
        <v>1</v>
      </c>
      <c r="AO151" s="10">
        <f t="shared" si="190"/>
        <v>1</v>
      </c>
      <c r="AP151" s="10">
        <f t="shared" si="191"/>
        <v>1</v>
      </c>
      <c r="AQ151" s="10">
        <f t="shared" si="192"/>
        <v>1</v>
      </c>
      <c r="AR151" s="10">
        <f t="shared" si="193"/>
        <v>1</v>
      </c>
      <c r="AS151" s="10">
        <f t="shared" si="194"/>
        <v>1</v>
      </c>
      <c r="AT151" s="10">
        <f t="shared" si="195"/>
        <v>2</v>
      </c>
      <c r="AU151" s="10">
        <f t="shared" si="196"/>
        <v>2</v>
      </c>
      <c r="AV151" s="10">
        <f t="shared" si="197"/>
        <v>1</v>
      </c>
      <c r="AW151" s="10">
        <f t="shared" si="198"/>
        <v>1</v>
      </c>
      <c r="AX151" s="10">
        <f t="shared" si="199"/>
        <v>1</v>
      </c>
      <c r="AY151" s="10">
        <f t="shared" si="200"/>
        <v>1</v>
      </c>
      <c r="AZ151" s="10">
        <f t="shared" si="201"/>
        <v>1</v>
      </c>
      <c r="BA151" s="10">
        <f t="shared" si="202"/>
        <v>1</v>
      </c>
      <c r="BB151" s="10">
        <f t="shared" si="203"/>
        <v>1</v>
      </c>
      <c r="BC151" s="10"/>
      <c r="BE151" s="10">
        <f t="shared" si="162"/>
        <v>2</v>
      </c>
      <c r="BH151" s="10">
        <f t="shared" si="163"/>
        <v>181</v>
      </c>
      <c r="BI151" s="10" t="str">
        <f t="shared" si="164"/>
        <v/>
      </c>
      <c r="BJ151" s="10" t="str">
        <f t="shared" si="165"/>
        <v/>
      </c>
      <c r="BK151" s="10" t="str">
        <f t="shared" si="166"/>
        <v/>
      </c>
      <c r="BL151" s="10" t="str">
        <f t="shared" si="167"/>
        <v/>
      </c>
      <c r="BM151" s="10" t="str">
        <f t="shared" si="168"/>
        <v/>
      </c>
      <c r="BN151" s="10" t="str">
        <f t="shared" si="169"/>
        <v/>
      </c>
      <c r="BO151" s="10" t="str">
        <f t="shared" si="170"/>
        <v/>
      </c>
      <c r="BP151" s="10" t="str">
        <f t="shared" si="171"/>
        <v/>
      </c>
      <c r="BQ151" s="10" t="str">
        <f t="shared" si="172"/>
        <v/>
      </c>
      <c r="BR151" s="10" t="str">
        <f t="shared" si="173"/>
        <v/>
      </c>
      <c r="BS151" s="10" t="str">
        <f t="shared" si="174"/>
        <v/>
      </c>
      <c r="BT151" s="10" t="str">
        <f t="shared" si="175"/>
        <v/>
      </c>
      <c r="BU151" s="10" t="str">
        <f t="shared" si="176"/>
        <v/>
      </c>
      <c r="BV151" s="10" t="str">
        <f t="shared" si="177"/>
        <v/>
      </c>
      <c r="BW151" s="10" t="str">
        <f t="shared" si="178"/>
        <v/>
      </c>
      <c r="BX151" s="10" t="str">
        <f t="shared" si="179"/>
        <v>-</v>
      </c>
      <c r="BY151" s="10" t="str">
        <f t="shared" si="180"/>
        <v>-</v>
      </c>
      <c r="BZ151" s="10" t="str">
        <f t="shared" si="181"/>
        <v>-</v>
      </c>
      <c r="CA151" s="31">
        <f t="shared" si="182"/>
        <v>15</v>
      </c>
      <c r="CC151">
        <f t="shared" si="183"/>
        <v>181</v>
      </c>
      <c r="EN151" s="10">
        <v>146</v>
      </c>
      <c r="EP151" s="10">
        <f t="shared" ref="EP151:EP156" si="204">IF(BE151&gt;=1,AF151,"")</f>
        <v>147</v>
      </c>
      <c r="EQ151" s="10" t="str">
        <f t="shared" si="185"/>
        <v>(141)</v>
      </c>
    </row>
    <row r="152" spans="1:147" ht="15.75">
      <c r="A152" s="7" t="str">
        <f t="shared" si="152"/>
        <v>148 (144)</v>
      </c>
      <c r="B152" s="8" t="s">
        <v>132</v>
      </c>
      <c r="C152" s="9" t="s">
        <v>57</v>
      </c>
      <c r="D152" s="20">
        <f t="shared" si="153"/>
        <v>179</v>
      </c>
      <c r="E152" s="18"/>
      <c r="F152" s="14">
        <f t="shared" si="154"/>
        <v>1</v>
      </c>
      <c r="G152" s="19">
        <f t="shared" si="155"/>
        <v>89.5</v>
      </c>
      <c r="H152" s="18"/>
      <c r="I152" s="14"/>
      <c r="J152" s="14"/>
      <c r="K152" s="14"/>
      <c r="L152" s="14"/>
      <c r="M152" s="14"/>
      <c r="N152" s="14"/>
      <c r="O152" s="14"/>
      <c r="P152" s="50"/>
      <c r="Q152" s="29"/>
      <c r="R152" s="51"/>
      <c r="S152" s="14">
        <v>179</v>
      </c>
      <c r="T152" s="14"/>
      <c r="U152" s="14"/>
      <c r="V152" s="14"/>
      <c r="W152" s="14"/>
      <c r="X152" s="14"/>
      <c r="Y152" s="14"/>
      <c r="Z152" s="14"/>
      <c r="AA152" s="24">
        <f t="shared" si="156"/>
        <v>18</v>
      </c>
      <c r="AB152" s="68" t="str">
        <f t="shared" si="157"/>
        <v>-</v>
      </c>
      <c r="AC152" s="68" t="str">
        <f t="shared" si="158"/>
        <v>-</v>
      </c>
      <c r="AD152" s="68" t="str">
        <f t="shared" si="159"/>
        <v>-</v>
      </c>
      <c r="AE152" s="32">
        <v>144</v>
      </c>
      <c r="AF152" s="32">
        <f t="shared" si="160"/>
        <v>148</v>
      </c>
      <c r="AG152" s="32" t="str">
        <f t="shared" si="161"/>
        <v>-</v>
      </c>
      <c r="AH152" s="17">
        <v>148</v>
      </c>
      <c r="AK152" s="10">
        <f t="shared" si="186"/>
        <v>1</v>
      </c>
      <c r="AL152" s="10">
        <f t="shared" si="187"/>
        <v>1</v>
      </c>
      <c r="AM152" s="10">
        <f t="shared" si="188"/>
        <v>1</v>
      </c>
      <c r="AN152" s="10">
        <f t="shared" si="189"/>
        <v>1</v>
      </c>
      <c r="AO152" s="10">
        <f t="shared" si="190"/>
        <v>1</v>
      </c>
      <c r="AP152" s="10">
        <f t="shared" si="191"/>
        <v>1</v>
      </c>
      <c r="AQ152" s="10">
        <f t="shared" si="192"/>
        <v>1</v>
      </c>
      <c r="AR152" s="10">
        <f t="shared" si="193"/>
        <v>1</v>
      </c>
      <c r="AS152" s="10">
        <f t="shared" si="194"/>
        <v>1</v>
      </c>
      <c r="AT152" s="10">
        <f t="shared" si="195"/>
        <v>1</v>
      </c>
      <c r="AU152" s="10">
        <f t="shared" si="196"/>
        <v>2</v>
      </c>
      <c r="AV152" s="10">
        <f t="shared" si="197"/>
        <v>2</v>
      </c>
      <c r="AW152" s="10">
        <f t="shared" si="198"/>
        <v>1</v>
      </c>
      <c r="AX152" s="10">
        <f t="shared" si="199"/>
        <v>1</v>
      </c>
      <c r="AY152" s="10">
        <f t="shared" si="200"/>
        <v>1</v>
      </c>
      <c r="AZ152" s="10">
        <f t="shared" si="201"/>
        <v>1</v>
      </c>
      <c r="BA152" s="10">
        <f t="shared" si="202"/>
        <v>1</v>
      </c>
      <c r="BB152" s="10">
        <f t="shared" si="203"/>
        <v>1</v>
      </c>
      <c r="BC152" s="10"/>
      <c r="BE152" s="10">
        <f t="shared" si="162"/>
        <v>2</v>
      </c>
      <c r="BH152" s="10">
        <f t="shared" si="163"/>
        <v>179</v>
      </c>
      <c r="BI152" s="10" t="str">
        <f t="shared" si="164"/>
        <v/>
      </c>
      <c r="BJ152" s="10" t="str">
        <f t="shared" si="165"/>
        <v/>
      </c>
      <c r="BK152" s="10" t="str">
        <f t="shared" si="166"/>
        <v/>
      </c>
      <c r="BL152" s="10" t="str">
        <f t="shared" si="167"/>
        <v/>
      </c>
      <c r="BM152" s="10" t="str">
        <f t="shared" si="168"/>
        <v/>
      </c>
      <c r="BN152" s="10" t="str">
        <f t="shared" si="169"/>
        <v/>
      </c>
      <c r="BO152" s="10" t="str">
        <f t="shared" si="170"/>
        <v/>
      </c>
      <c r="BP152" s="10" t="str">
        <f t="shared" si="171"/>
        <v/>
      </c>
      <c r="BQ152" s="10" t="str">
        <f t="shared" si="172"/>
        <v/>
      </c>
      <c r="BR152" s="10" t="str">
        <f t="shared" si="173"/>
        <v/>
      </c>
      <c r="BS152" s="10" t="str">
        <f t="shared" si="174"/>
        <v/>
      </c>
      <c r="BT152" s="10" t="str">
        <f t="shared" si="175"/>
        <v/>
      </c>
      <c r="BU152" s="10" t="str">
        <f t="shared" si="176"/>
        <v/>
      </c>
      <c r="BV152" s="10" t="str">
        <f t="shared" si="177"/>
        <v/>
      </c>
      <c r="BW152" s="10" t="str">
        <f t="shared" si="178"/>
        <v/>
      </c>
      <c r="BX152" s="10" t="str">
        <f t="shared" si="179"/>
        <v>-</v>
      </c>
      <c r="BY152" s="10" t="str">
        <f t="shared" si="180"/>
        <v>-</v>
      </c>
      <c r="BZ152" s="10" t="str">
        <f t="shared" si="181"/>
        <v>-</v>
      </c>
      <c r="CA152" s="31">
        <f t="shared" si="182"/>
        <v>15</v>
      </c>
      <c r="CC152">
        <f t="shared" si="183"/>
        <v>179</v>
      </c>
      <c r="EN152" s="10">
        <v>147</v>
      </c>
      <c r="EP152" s="10">
        <f t="shared" si="204"/>
        <v>148</v>
      </c>
      <c r="EQ152" s="10" t="str">
        <f t="shared" si="185"/>
        <v>(144)</v>
      </c>
    </row>
    <row r="153" spans="1:147" ht="15.75">
      <c r="A153" s="7" t="str">
        <f t="shared" si="152"/>
        <v>149 (145)</v>
      </c>
      <c r="B153" s="8" t="s">
        <v>238</v>
      </c>
      <c r="C153" s="9" t="s">
        <v>239</v>
      </c>
      <c r="D153" s="20">
        <f t="shared" si="153"/>
        <v>174</v>
      </c>
      <c r="E153" s="18"/>
      <c r="F153" s="14">
        <f t="shared" si="154"/>
        <v>1</v>
      </c>
      <c r="G153" s="19">
        <f t="shared" si="155"/>
        <v>87</v>
      </c>
      <c r="H153" s="18"/>
      <c r="I153" s="61"/>
      <c r="J153" s="61"/>
      <c r="K153" s="61">
        <v>174</v>
      </c>
      <c r="L153" s="61"/>
      <c r="M153" s="61"/>
      <c r="N153" s="61"/>
      <c r="O153" s="61"/>
      <c r="P153" s="96"/>
      <c r="Q153" s="61"/>
      <c r="R153" s="94"/>
      <c r="S153" s="61"/>
      <c r="T153" s="61"/>
      <c r="U153" s="61"/>
      <c r="V153" s="61"/>
      <c r="W153" s="61"/>
      <c r="X153" s="61"/>
      <c r="Y153" s="61"/>
      <c r="Z153" s="61"/>
      <c r="AA153" s="104">
        <f t="shared" si="156"/>
        <v>18</v>
      </c>
      <c r="AB153" s="68" t="str">
        <f t="shared" si="157"/>
        <v>-</v>
      </c>
      <c r="AC153" s="68" t="str">
        <f t="shared" si="158"/>
        <v>-</v>
      </c>
      <c r="AD153" s="68" t="str">
        <f t="shared" si="159"/>
        <v>-</v>
      </c>
      <c r="AE153" s="32">
        <v>145</v>
      </c>
      <c r="AF153" s="32">
        <f t="shared" si="160"/>
        <v>149</v>
      </c>
      <c r="AG153" s="32" t="str">
        <f t="shared" si="161"/>
        <v>-</v>
      </c>
      <c r="AH153" s="17">
        <v>149</v>
      </c>
      <c r="AK153" s="10">
        <f t="shared" si="186"/>
        <v>1</v>
      </c>
      <c r="AL153" s="10">
        <f t="shared" si="187"/>
        <v>1</v>
      </c>
      <c r="AM153" s="10">
        <f t="shared" si="188"/>
        <v>2</v>
      </c>
      <c r="AN153" s="10">
        <f t="shared" si="189"/>
        <v>2</v>
      </c>
      <c r="AO153" s="10">
        <f t="shared" si="190"/>
        <v>1</v>
      </c>
      <c r="AP153" s="10">
        <f t="shared" si="191"/>
        <v>1</v>
      </c>
      <c r="AQ153" s="10">
        <f t="shared" si="192"/>
        <v>1</v>
      </c>
      <c r="AR153" s="10">
        <f t="shared" si="193"/>
        <v>1</v>
      </c>
      <c r="AS153" s="10">
        <f t="shared" si="194"/>
        <v>1</v>
      </c>
      <c r="AT153" s="10">
        <f t="shared" si="195"/>
        <v>1</v>
      </c>
      <c r="AU153" s="10">
        <f t="shared" si="196"/>
        <v>1</v>
      </c>
      <c r="AV153" s="10">
        <f t="shared" si="197"/>
        <v>1</v>
      </c>
      <c r="AW153" s="10">
        <f t="shared" si="198"/>
        <v>1</v>
      </c>
      <c r="AX153" s="10">
        <f t="shared" si="199"/>
        <v>1</v>
      </c>
      <c r="AY153" s="10">
        <f t="shared" si="200"/>
        <v>1</v>
      </c>
      <c r="AZ153" s="10">
        <f t="shared" si="201"/>
        <v>1</v>
      </c>
      <c r="BA153" s="10">
        <f t="shared" si="202"/>
        <v>1</v>
      </c>
      <c r="BB153" s="10">
        <f t="shared" si="203"/>
        <v>1</v>
      </c>
      <c r="BC153" s="10"/>
      <c r="BE153" s="10">
        <f t="shared" si="162"/>
        <v>2</v>
      </c>
      <c r="BH153" s="10">
        <f t="shared" si="163"/>
        <v>174</v>
      </c>
      <c r="BI153" s="10" t="str">
        <f t="shared" si="164"/>
        <v/>
      </c>
      <c r="BJ153" s="10" t="str">
        <f t="shared" si="165"/>
        <v/>
      </c>
      <c r="BK153" s="10" t="str">
        <f t="shared" si="166"/>
        <v/>
      </c>
      <c r="BL153" s="10" t="str">
        <f t="shared" si="167"/>
        <v/>
      </c>
      <c r="BM153" s="10" t="str">
        <f t="shared" si="168"/>
        <v/>
      </c>
      <c r="BN153" s="10" t="str">
        <f t="shared" si="169"/>
        <v/>
      </c>
      <c r="BO153" s="10" t="str">
        <f t="shared" si="170"/>
        <v/>
      </c>
      <c r="BP153" s="10" t="str">
        <f t="shared" si="171"/>
        <v/>
      </c>
      <c r="BQ153" s="10" t="str">
        <f t="shared" si="172"/>
        <v/>
      </c>
      <c r="BR153" s="10" t="str">
        <f t="shared" si="173"/>
        <v/>
      </c>
      <c r="BS153" s="10" t="str">
        <f t="shared" si="174"/>
        <v/>
      </c>
      <c r="BT153" s="10" t="str">
        <f t="shared" si="175"/>
        <v/>
      </c>
      <c r="BU153" s="10" t="str">
        <f t="shared" si="176"/>
        <v/>
      </c>
      <c r="BV153" s="10" t="str">
        <f t="shared" si="177"/>
        <v/>
      </c>
      <c r="BW153" s="10" t="str">
        <f t="shared" si="178"/>
        <v/>
      </c>
      <c r="BX153" s="10" t="str">
        <f t="shared" si="179"/>
        <v>-</v>
      </c>
      <c r="BY153" s="10" t="str">
        <f t="shared" si="180"/>
        <v>-</v>
      </c>
      <c r="BZ153" s="10" t="str">
        <f t="shared" si="181"/>
        <v>-</v>
      </c>
      <c r="CA153" s="31">
        <f t="shared" si="182"/>
        <v>15</v>
      </c>
      <c r="CC153">
        <f t="shared" si="183"/>
        <v>174</v>
      </c>
      <c r="EN153" s="10">
        <v>148</v>
      </c>
      <c r="EP153" s="10">
        <f t="shared" si="204"/>
        <v>149</v>
      </c>
      <c r="EQ153" s="10" t="str">
        <f t="shared" si="185"/>
        <v>(145)</v>
      </c>
    </row>
    <row r="154" spans="1:147" ht="15.75">
      <c r="A154" s="7" t="str">
        <f t="shared" si="152"/>
        <v>150 (-)</v>
      </c>
      <c r="B154" s="8" t="s">
        <v>308</v>
      </c>
      <c r="C154" s="62" t="s">
        <v>333</v>
      </c>
      <c r="D154" s="20">
        <f t="shared" si="153"/>
        <v>169</v>
      </c>
      <c r="E154" s="18"/>
      <c r="F154" s="14">
        <f t="shared" si="154"/>
        <v>1</v>
      </c>
      <c r="G154" s="19">
        <f t="shared" si="155"/>
        <v>84.5</v>
      </c>
      <c r="H154" s="18" t="s">
        <v>193</v>
      </c>
      <c r="I154" s="14"/>
      <c r="J154" s="14"/>
      <c r="K154" s="14"/>
      <c r="L154" s="14"/>
      <c r="M154" s="14"/>
      <c r="N154" s="14"/>
      <c r="O154" s="14"/>
      <c r="P154" s="50"/>
      <c r="Q154" s="29"/>
      <c r="R154" s="51"/>
      <c r="S154" s="14"/>
      <c r="T154" s="64"/>
      <c r="U154" s="14"/>
      <c r="V154" s="14">
        <v>169</v>
      </c>
      <c r="W154" s="14"/>
      <c r="X154" s="14"/>
      <c r="Y154" s="14"/>
      <c r="Z154" s="14"/>
      <c r="AA154" s="24">
        <f t="shared" si="156"/>
        <v>18</v>
      </c>
      <c r="AB154" s="68" t="str">
        <f t="shared" si="157"/>
        <v>-</v>
      </c>
      <c r="AC154" s="68" t="str">
        <f t="shared" si="158"/>
        <v>-</v>
      </c>
      <c r="AD154" s="68" t="str">
        <f t="shared" si="159"/>
        <v>-</v>
      </c>
      <c r="AE154" s="32">
        <v>182</v>
      </c>
      <c r="AF154" s="32">
        <f t="shared" si="160"/>
        <v>150</v>
      </c>
      <c r="AG154" s="32" t="str">
        <f t="shared" si="161"/>
        <v>-</v>
      </c>
      <c r="AH154" s="17">
        <v>150</v>
      </c>
      <c r="AK154" s="10">
        <f t="shared" si="186"/>
        <v>1</v>
      </c>
      <c r="AL154" s="10">
        <f t="shared" si="187"/>
        <v>1</v>
      </c>
      <c r="AM154" s="10">
        <f t="shared" si="188"/>
        <v>1</v>
      </c>
      <c r="AN154" s="10">
        <f t="shared" si="189"/>
        <v>1</v>
      </c>
      <c r="AO154" s="10">
        <f t="shared" si="190"/>
        <v>1</v>
      </c>
      <c r="AP154" s="10">
        <f t="shared" si="191"/>
        <v>1</v>
      </c>
      <c r="AQ154" s="10">
        <f t="shared" si="192"/>
        <v>1</v>
      </c>
      <c r="AR154" s="10">
        <f t="shared" si="193"/>
        <v>1</v>
      </c>
      <c r="AS154" s="10">
        <f t="shared" si="194"/>
        <v>1</v>
      </c>
      <c r="AT154" s="10">
        <f t="shared" si="195"/>
        <v>1</v>
      </c>
      <c r="AU154" s="10">
        <f t="shared" si="196"/>
        <v>1</v>
      </c>
      <c r="AV154" s="10">
        <f t="shared" si="197"/>
        <v>1</v>
      </c>
      <c r="AW154" s="10">
        <f t="shared" si="198"/>
        <v>1</v>
      </c>
      <c r="AX154" s="10">
        <f t="shared" si="199"/>
        <v>2</v>
      </c>
      <c r="AY154" s="10">
        <f t="shared" si="200"/>
        <v>2</v>
      </c>
      <c r="AZ154" s="10">
        <f t="shared" si="201"/>
        <v>1</v>
      </c>
      <c r="BA154" s="10">
        <f t="shared" si="202"/>
        <v>1</v>
      </c>
      <c r="BB154" s="10">
        <f t="shared" si="203"/>
        <v>1</v>
      </c>
      <c r="BC154" s="10"/>
      <c r="BE154" s="10">
        <f t="shared" si="162"/>
        <v>1</v>
      </c>
      <c r="BH154" s="10">
        <f t="shared" si="163"/>
        <v>169</v>
      </c>
      <c r="BI154" s="10" t="str">
        <f t="shared" si="164"/>
        <v/>
      </c>
      <c r="BJ154" s="10" t="str">
        <f t="shared" si="165"/>
        <v/>
      </c>
      <c r="BK154" s="10" t="str">
        <f t="shared" si="166"/>
        <v/>
      </c>
      <c r="BL154" s="10" t="str">
        <f t="shared" si="167"/>
        <v/>
      </c>
      <c r="BM154" s="10" t="str">
        <f t="shared" si="168"/>
        <v/>
      </c>
      <c r="BN154" s="10" t="str">
        <f t="shared" si="169"/>
        <v/>
      </c>
      <c r="BO154" s="10" t="str">
        <f t="shared" si="170"/>
        <v/>
      </c>
      <c r="BP154" s="10" t="str">
        <f t="shared" si="171"/>
        <v/>
      </c>
      <c r="BQ154" s="10" t="str">
        <f t="shared" si="172"/>
        <v/>
      </c>
      <c r="BR154" s="10" t="str">
        <f t="shared" si="173"/>
        <v/>
      </c>
      <c r="BS154" s="10" t="str">
        <f t="shared" si="174"/>
        <v/>
      </c>
      <c r="BT154" s="10" t="str">
        <f t="shared" si="175"/>
        <v/>
      </c>
      <c r="BU154" s="10" t="str">
        <f t="shared" si="176"/>
        <v/>
      </c>
      <c r="BV154" s="10" t="str">
        <f t="shared" si="177"/>
        <v/>
      </c>
      <c r="BW154" s="10" t="str">
        <f t="shared" si="178"/>
        <v/>
      </c>
      <c r="BX154" s="10" t="str">
        <f t="shared" si="179"/>
        <v>-</v>
      </c>
      <c r="BY154" s="10" t="str">
        <f t="shared" si="180"/>
        <v>-</v>
      </c>
      <c r="BZ154" s="10" t="str">
        <f t="shared" si="181"/>
        <v>-</v>
      </c>
      <c r="CA154" s="31">
        <f t="shared" si="182"/>
        <v>15</v>
      </c>
      <c r="CC154">
        <f t="shared" si="183"/>
        <v>169</v>
      </c>
      <c r="EN154" s="10">
        <v>149</v>
      </c>
      <c r="EP154" s="10">
        <f t="shared" si="204"/>
        <v>150</v>
      </c>
      <c r="EQ154" s="10" t="str">
        <f t="shared" si="185"/>
        <v>(-)</v>
      </c>
    </row>
    <row r="155" spans="1:147" ht="15.75">
      <c r="A155" s="7" t="str">
        <f t="shared" si="152"/>
        <v>151 (-)</v>
      </c>
      <c r="B155" s="8" t="s">
        <v>309</v>
      </c>
      <c r="C155" s="9" t="s">
        <v>334</v>
      </c>
      <c r="D155" s="20">
        <f t="shared" si="153"/>
        <v>163</v>
      </c>
      <c r="E155" s="18"/>
      <c r="F155" s="14">
        <f t="shared" si="154"/>
        <v>1</v>
      </c>
      <c r="G155" s="19">
        <f t="shared" si="155"/>
        <v>81.5</v>
      </c>
      <c r="H155" s="18" t="s">
        <v>193</v>
      </c>
      <c r="I155" s="61"/>
      <c r="J155" s="61"/>
      <c r="K155" s="61"/>
      <c r="L155" s="61"/>
      <c r="M155" s="61"/>
      <c r="N155" s="61"/>
      <c r="O155" s="99"/>
      <c r="P155" s="96"/>
      <c r="Q155" s="61"/>
      <c r="R155" s="94"/>
      <c r="S155" s="61"/>
      <c r="T155" s="61"/>
      <c r="U155" s="61"/>
      <c r="V155" s="61">
        <v>163</v>
      </c>
      <c r="W155" s="61"/>
      <c r="X155" s="61"/>
      <c r="Y155" s="61"/>
      <c r="Z155" s="61"/>
      <c r="AA155" s="104">
        <f t="shared" si="156"/>
        <v>18</v>
      </c>
      <c r="AB155" s="68" t="str">
        <f t="shared" si="157"/>
        <v>-</v>
      </c>
      <c r="AC155" s="68" t="str">
        <f t="shared" si="158"/>
        <v>-</v>
      </c>
      <c r="AD155" s="68" t="str">
        <f t="shared" si="159"/>
        <v>-</v>
      </c>
      <c r="AE155" s="32">
        <v>183</v>
      </c>
      <c r="AF155" s="32">
        <f t="shared" si="160"/>
        <v>151</v>
      </c>
      <c r="AG155" s="32" t="str">
        <f t="shared" si="161"/>
        <v>-</v>
      </c>
      <c r="AH155" s="17">
        <v>151</v>
      </c>
      <c r="AK155" s="10">
        <f t="shared" si="186"/>
        <v>1</v>
      </c>
      <c r="AL155" s="10">
        <f t="shared" si="187"/>
        <v>1</v>
      </c>
      <c r="AM155" s="10">
        <f t="shared" si="188"/>
        <v>1</v>
      </c>
      <c r="AN155" s="10">
        <f t="shared" si="189"/>
        <v>1</v>
      </c>
      <c r="AO155" s="10">
        <f t="shared" si="190"/>
        <v>1</v>
      </c>
      <c r="AP155" s="10">
        <f t="shared" si="191"/>
        <v>1</v>
      </c>
      <c r="AQ155" s="10">
        <f t="shared" si="192"/>
        <v>1</v>
      </c>
      <c r="AR155" s="10">
        <f t="shared" si="193"/>
        <v>1</v>
      </c>
      <c r="AS155" s="10">
        <f t="shared" si="194"/>
        <v>1</v>
      </c>
      <c r="AT155" s="10">
        <f t="shared" si="195"/>
        <v>1</v>
      </c>
      <c r="AU155" s="10">
        <f t="shared" si="196"/>
        <v>1</v>
      </c>
      <c r="AV155" s="10">
        <f t="shared" si="197"/>
        <v>1</v>
      </c>
      <c r="AW155" s="10">
        <f t="shared" si="198"/>
        <v>1</v>
      </c>
      <c r="AX155" s="10">
        <f t="shared" si="199"/>
        <v>2</v>
      </c>
      <c r="AY155" s="10">
        <f t="shared" si="200"/>
        <v>2</v>
      </c>
      <c r="AZ155" s="10">
        <f t="shared" si="201"/>
        <v>1</v>
      </c>
      <c r="BA155" s="10">
        <f t="shared" si="202"/>
        <v>1</v>
      </c>
      <c r="BB155" s="10">
        <f t="shared" si="203"/>
        <v>1</v>
      </c>
      <c r="BC155" s="10"/>
      <c r="BE155" s="10">
        <f t="shared" si="162"/>
        <v>1</v>
      </c>
      <c r="BH155" s="10">
        <f t="shared" si="163"/>
        <v>163</v>
      </c>
      <c r="BI155" s="10" t="str">
        <f t="shared" si="164"/>
        <v/>
      </c>
      <c r="BJ155" s="10" t="str">
        <f t="shared" si="165"/>
        <v/>
      </c>
      <c r="BK155" s="10" t="str">
        <f t="shared" si="166"/>
        <v/>
      </c>
      <c r="BL155" s="10" t="str">
        <f t="shared" si="167"/>
        <v/>
      </c>
      <c r="BM155" s="10" t="str">
        <f t="shared" si="168"/>
        <v/>
      </c>
      <c r="BN155" s="10" t="str">
        <f t="shared" si="169"/>
        <v/>
      </c>
      <c r="BO155" s="10" t="str">
        <f t="shared" si="170"/>
        <v/>
      </c>
      <c r="BP155" s="10" t="str">
        <f t="shared" si="171"/>
        <v/>
      </c>
      <c r="BQ155" s="10" t="str">
        <f t="shared" si="172"/>
        <v/>
      </c>
      <c r="BR155" s="10" t="str">
        <f t="shared" si="173"/>
        <v/>
      </c>
      <c r="BS155" s="10" t="str">
        <f t="shared" si="174"/>
        <v/>
      </c>
      <c r="BT155" s="10" t="str">
        <f t="shared" si="175"/>
        <v/>
      </c>
      <c r="BU155" s="10" t="str">
        <f t="shared" si="176"/>
        <v/>
      </c>
      <c r="BV155" s="10" t="str">
        <f t="shared" si="177"/>
        <v/>
      </c>
      <c r="BW155" s="10" t="str">
        <f t="shared" si="178"/>
        <v/>
      </c>
      <c r="BX155" s="10" t="str">
        <f t="shared" si="179"/>
        <v>-</v>
      </c>
      <c r="BY155" s="10" t="str">
        <f t="shared" si="180"/>
        <v>-</v>
      </c>
      <c r="BZ155" s="10" t="str">
        <f t="shared" si="181"/>
        <v>-</v>
      </c>
      <c r="CA155" s="31">
        <f t="shared" si="182"/>
        <v>15</v>
      </c>
      <c r="CC155">
        <f t="shared" si="183"/>
        <v>163</v>
      </c>
      <c r="EN155" s="10">
        <v>150</v>
      </c>
      <c r="EP155" s="10">
        <f t="shared" si="204"/>
        <v>151</v>
      </c>
      <c r="EQ155" s="10" t="str">
        <f t="shared" si="185"/>
        <v>(-)</v>
      </c>
    </row>
    <row r="156" spans="1:147" ht="15.75">
      <c r="A156" s="7" t="str">
        <f t="shared" si="152"/>
        <v>152 (147)</v>
      </c>
      <c r="B156" s="33" t="s">
        <v>103</v>
      </c>
      <c r="C156" s="34" t="s">
        <v>33</v>
      </c>
      <c r="D156" s="20">
        <f t="shared" si="153"/>
        <v>161</v>
      </c>
      <c r="E156" s="18"/>
      <c r="F156" s="14">
        <f t="shared" si="154"/>
        <v>1</v>
      </c>
      <c r="G156" s="19">
        <f t="shared" si="155"/>
        <v>80.5</v>
      </c>
      <c r="H156" s="18"/>
      <c r="I156" s="14"/>
      <c r="J156" s="14"/>
      <c r="K156" s="14"/>
      <c r="L156" s="14"/>
      <c r="M156" s="14"/>
      <c r="N156" s="14"/>
      <c r="O156" s="14"/>
      <c r="P156" s="50"/>
      <c r="Q156" s="29"/>
      <c r="R156" s="51">
        <v>161</v>
      </c>
      <c r="S156" s="14"/>
      <c r="T156" s="64"/>
      <c r="U156" s="14"/>
      <c r="V156" s="14"/>
      <c r="W156" s="14"/>
      <c r="X156" s="14"/>
      <c r="Y156" s="14"/>
      <c r="Z156" s="14"/>
      <c r="AA156" s="24">
        <f t="shared" si="156"/>
        <v>18</v>
      </c>
      <c r="AB156" s="68" t="str">
        <f t="shared" si="157"/>
        <v>-</v>
      </c>
      <c r="AC156" s="68" t="str">
        <f t="shared" si="158"/>
        <v>-</v>
      </c>
      <c r="AD156" s="68" t="str">
        <f t="shared" si="159"/>
        <v>-</v>
      </c>
      <c r="AE156" s="32">
        <v>147</v>
      </c>
      <c r="AF156" s="32">
        <f t="shared" si="160"/>
        <v>152</v>
      </c>
      <c r="AG156" s="32" t="str">
        <f t="shared" si="161"/>
        <v>-</v>
      </c>
      <c r="AH156" s="17">
        <v>152</v>
      </c>
      <c r="AK156" s="10">
        <f t="shared" si="186"/>
        <v>1</v>
      </c>
      <c r="AL156" s="10">
        <f t="shared" si="187"/>
        <v>1</v>
      </c>
      <c r="AM156" s="10">
        <f t="shared" si="188"/>
        <v>1</v>
      </c>
      <c r="AN156" s="10">
        <f t="shared" si="189"/>
        <v>1</v>
      </c>
      <c r="AO156" s="10">
        <f t="shared" si="190"/>
        <v>1</v>
      </c>
      <c r="AP156" s="10">
        <f t="shared" si="191"/>
        <v>1</v>
      </c>
      <c r="AQ156" s="10">
        <f t="shared" si="192"/>
        <v>1</v>
      </c>
      <c r="AR156" s="10">
        <f t="shared" si="193"/>
        <v>1</v>
      </c>
      <c r="AS156" s="10">
        <f t="shared" si="194"/>
        <v>1</v>
      </c>
      <c r="AT156" s="10">
        <f t="shared" si="195"/>
        <v>2</v>
      </c>
      <c r="AU156" s="10">
        <f t="shared" si="196"/>
        <v>2</v>
      </c>
      <c r="AV156" s="10">
        <f t="shared" si="197"/>
        <v>1</v>
      </c>
      <c r="AW156" s="10">
        <f t="shared" si="198"/>
        <v>1</v>
      </c>
      <c r="AX156" s="10">
        <f t="shared" si="199"/>
        <v>1</v>
      </c>
      <c r="AY156" s="10">
        <f t="shared" si="200"/>
        <v>1</v>
      </c>
      <c r="AZ156" s="10">
        <f t="shared" si="201"/>
        <v>1</v>
      </c>
      <c r="BA156" s="10">
        <f t="shared" si="202"/>
        <v>1</v>
      </c>
      <c r="BB156" s="10">
        <f t="shared" si="203"/>
        <v>1</v>
      </c>
      <c r="BC156" s="10"/>
      <c r="BE156" s="10">
        <f t="shared" si="162"/>
        <v>2</v>
      </c>
      <c r="BH156" s="10">
        <f t="shared" si="163"/>
        <v>161</v>
      </c>
      <c r="BI156" s="10" t="str">
        <f t="shared" si="164"/>
        <v/>
      </c>
      <c r="BJ156" s="10" t="str">
        <f t="shared" si="165"/>
        <v/>
      </c>
      <c r="BK156" s="10" t="str">
        <f t="shared" si="166"/>
        <v/>
      </c>
      <c r="BL156" s="10" t="str">
        <f t="shared" si="167"/>
        <v/>
      </c>
      <c r="BM156" s="10" t="str">
        <f t="shared" si="168"/>
        <v/>
      </c>
      <c r="BN156" s="10" t="str">
        <f t="shared" si="169"/>
        <v/>
      </c>
      <c r="BO156" s="10" t="str">
        <f t="shared" si="170"/>
        <v/>
      </c>
      <c r="BP156" s="10" t="str">
        <f t="shared" si="171"/>
        <v/>
      </c>
      <c r="BQ156" s="10" t="str">
        <f t="shared" si="172"/>
        <v/>
      </c>
      <c r="BR156" s="10" t="str">
        <f t="shared" si="173"/>
        <v/>
      </c>
      <c r="BS156" s="10" t="str">
        <f t="shared" si="174"/>
        <v/>
      </c>
      <c r="BT156" s="10" t="str">
        <f t="shared" si="175"/>
        <v/>
      </c>
      <c r="BU156" s="10" t="str">
        <f t="shared" si="176"/>
        <v/>
      </c>
      <c r="BV156" s="10" t="str">
        <f t="shared" si="177"/>
        <v/>
      </c>
      <c r="BW156" s="10" t="str">
        <f t="shared" si="178"/>
        <v/>
      </c>
      <c r="BX156" s="10" t="str">
        <f t="shared" si="179"/>
        <v>-</v>
      </c>
      <c r="BY156" s="10" t="str">
        <f t="shared" si="180"/>
        <v>-</v>
      </c>
      <c r="BZ156" s="10" t="str">
        <f t="shared" si="181"/>
        <v>-</v>
      </c>
      <c r="CA156" s="31">
        <f t="shared" si="182"/>
        <v>15</v>
      </c>
      <c r="CC156">
        <f t="shared" si="183"/>
        <v>161</v>
      </c>
      <c r="EN156" s="10">
        <v>151</v>
      </c>
      <c r="EP156" s="10">
        <f t="shared" si="204"/>
        <v>152</v>
      </c>
      <c r="EQ156" s="10" t="str">
        <f t="shared" si="185"/>
        <v>(147)</v>
      </c>
    </row>
    <row r="157" spans="1:147" ht="15.75">
      <c r="A157" s="7" t="str">
        <f t="shared" si="152"/>
        <v>153 (-)</v>
      </c>
      <c r="B157" s="92" t="s">
        <v>310</v>
      </c>
      <c r="C157" s="62" t="s">
        <v>333</v>
      </c>
      <c r="D157" s="20">
        <f t="shared" si="153"/>
        <v>156</v>
      </c>
      <c r="E157" s="18"/>
      <c r="F157" s="14">
        <f t="shared" si="154"/>
        <v>1</v>
      </c>
      <c r="G157" s="19">
        <f t="shared" si="155"/>
        <v>78</v>
      </c>
      <c r="H157" s="18" t="s">
        <v>193</v>
      </c>
      <c r="I157" s="61"/>
      <c r="J157" s="61"/>
      <c r="K157" s="61"/>
      <c r="L157" s="61"/>
      <c r="M157" s="61"/>
      <c r="N157" s="61"/>
      <c r="O157" s="61"/>
      <c r="P157" s="96"/>
      <c r="Q157" s="61"/>
      <c r="R157" s="94"/>
      <c r="S157" s="99"/>
      <c r="T157" s="61"/>
      <c r="U157" s="99"/>
      <c r="V157" s="99">
        <v>156</v>
      </c>
      <c r="W157" s="61"/>
      <c r="X157" s="61"/>
      <c r="Y157" s="61"/>
      <c r="Z157" s="61"/>
      <c r="AA157" s="104">
        <f t="shared" si="156"/>
        <v>18</v>
      </c>
      <c r="AB157" s="68" t="str">
        <f t="shared" si="157"/>
        <v>-</v>
      </c>
      <c r="AC157" s="68" t="str">
        <f t="shared" si="158"/>
        <v>-</v>
      </c>
      <c r="AD157" s="68" t="str">
        <f t="shared" si="159"/>
        <v>-</v>
      </c>
      <c r="AE157" s="32">
        <v>184</v>
      </c>
      <c r="AF157" s="32">
        <f t="shared" si="160"/>
        <v>153</v>
      </c>
      <c r="AG157" s="32" t="str">
        <f t="shared" si="161"/>
        <v>-</v>
      </c>
      <c r="AH157" s="17">
        <v>153</v>
      </c>
      <c r="AK157" s="10">
        <f t="shared" si="186"/>
        <v>1</v>
      </c>
      <c r="AL157" s="10">
        <f t="shared" si="187"/>
        <v>1</v>
      </c>
      <c r="AM157" s="10">
        <f t="shared" si="188"/>
        <v>1</v>
      </c>
      <c r="AN157" s="10">
        <f t="shared" si="189"/>
        <v>1</v>
      </c>
      <c r="AO157" s="10">
        <f t="shared" si="190"/>
        <v>1</v>
      </c>
      <c r="AP157" s="10">
        <f t="shared" si="191"/>
        <v>1</v>
      </c>
      <c r="AQ157" s="10">
        <f t="shared" si="192"/>
        <v>1</v>
      </c>
      <c r="AR157" s="10">
        <f t="shared" si="193"/>
        <v>1</v>
      </c>
      <c r="AS157" s="10">
        <f t="shared" si="194"/>
        <v>1</v>
      </c>
      <c r="AT157" s="10">
        <f t="shared" si="195"/>
        <v>1</v>
      </c>
      <c r="AU157" s="10">
        <f t="shared" si="196"/>
        <v>1</v>
      </c>
      <c r="AV157" s="10">
        <f t="shared" si="197"/>
        <v>1</v>
      </c>
      <c r="AW157" s="10">
        <f t="shared" si="198"/>
        <v>1</v>
      </c>
      <c r="AX157" s="10">
        <f t="shared" si="199"/>
        <v>2</v>
      </c>
      <c r="AY157" s="10">
        <f t="shared" si="200"/>
        <v>2</v>
      </c>
      <c r="AZ157" s="10">
        <f t="shared" si="201"/>
        <v>1</v>
      </c>
      <c r="BA157" s="10">
        <f t="shared" si="202"/>
        <v>1</v>
      </c>
      <c r="BB157" s="10">
        <f t="shared" si="203"/>
        <v>1</v>
      </c>
      <c r="BC157" s="10"/>
      <c r="BE157" s="10">
        <f t="shared" si="162"/>
        <v>1</v>
      </c>
      <c r="BH157" s="10">
        <f t="shared" si="163"/>
        <v>156</v>
      </c>
      <c r="BI157" s="10" t="str">
        <f t="shared" si="164"/>
        <v/>
      </c>
      <c r="BJ157" s="10" t="str">
        <f t="shared" si="165"/>
        <v/>
      </c>
      <c r="BK157" s="10" t="str">
        <f t="shared" si="166"/>
        <v/>
      </c>
      <c r="BL157" s="10" t="str">
        <f t="shared" si="167"/>
        <v/>
      </c>
      <c r="BM157" s="10" t="str">
        <f t="shared" si="168"/>
        <v/>
      </c>
      <c r="BN157" s="10" t="str">
        <f t="shared" si="169"/>
        <v/>
      </c>
      <c r="BO157" s="10" t="str">
        <f t="shared" si="170"/>
        <v/>
      </c>
      <c r="BP157" s="10" t="str">
        <f t="shared" si="171"/>
        <v/>
      </c>
      <c r="BQ157" s="10" t="str">
        <f t="shared" si="172"/>
        <v/>
      </c>
      <c r="BR157" s="10" t="str">
        <f t="shared" si="173"/>
        <v/>
      </c>
      <c r="BS157" s="10" t="str">
        <f t="shared" si="174"/>
        <v/>
      </c>
      <c r="BT157" s="10" t="str">
        <f t="shared" si="175"/>
        <v/>
      </c>
      <c r="BU157" s="10" t="str">
        <f t="shared" si="176"/>
        <v/>
      </c>
      <c r="BV157" s="10" t="str">
        <f t="shared" si="177"/>
        <v/>
      </c>
      <c r="BW157" s="10" t="str">
        <f t="shared" si="178"/>
        <v/>
      </c>
      <c r="BX157" s="10" t="str">
        <f t="shared" si="179"/>
        <v>-</v>
      </c>
      <c r="BY157" s="10" t="str">
        <f t="shared" si="180"/>
        <v>-</v>
      </c>
      <c r="BZ157" s="10" t="str">
        <f t="shared" si="181"/>
        <v>-</v>
      </c>
      <c r="CA157" s="31">
        <f t="shared" si="182"/>
        <v>15</v>
      </c>
      <c r="CC157">
        <f t="shared" si="183"/>
        <v>156</v>
      </c>
      <c r="EN157" s="10">
        <v>184</v>
      </c>
      <c r="EP157" s="10" t="str">
        <f>IF(BE157&gt;1,AF157,"")</f>
        <v/>
      </c>
      <c r="EQ157" s="10" t="str">
        <f t="shared" si="185"/>
        <v>(-)</v>
      </c>
    </row>
    <row r="158" spans="1:147" ht="15.75">
      <c r="A158" s="7" t="str">
        <f t="shared" si="152"/>
        <v>154 (149)</v>
      </c>
      <c r="B158" s="8" t="s">
        <v>240</v>
      </c>
      <c r="C158" s="9" t="s">
        <v>241</v>
      </c>
      <c r="D158" s="20">
        <f t="shared" si="153"/>
        <v>152</v>
      </c>
      <c r="E158" s="18"/>
      <c r="F158" s="14">
        <f t="shared" si="154"/>
        <v>1</v>
      </c>
      <c r="G158" s="19">
        <f t="shared" si="155"/>
        <v>76</v>
      </c>
      <c r="H158" s="18"/>
      <c r="I158" s="14"/>
      <c r="J158" s="14"/>
      <c r="K158" s="14">
        <v>152</v>
      </c>
      <c r="L158" s="14"/>
      <c r="M158" s="14"/>
      <c r="N158" s="14"/>
      <c r="O158" s="14"/>
      <c r="P158" s="50"/>
      <c r="Q158" s="29"/>
      <c r="R158" s="51"/>
      <c r="S158" s="14"/>
      <c r="T158" s="14"/>
      <c r="U158" s="14"/>
      <c r="V158" s="14"/>
      <c r="W158" s="14"/>
      <c r="X158" s="14"/>
      <c r="Y158" s="14"/>
      <c r="Z158" s="14"/>
      <c r="AA158" s="24">
        <f t="shared" si="156"/>
        <v>18</v>
      </c>
      <c r="AB158" s="68" t="str">
        <f t="shared" si="157"/>
        <v>-</v>
      </c>
      <c r="AC158" s="68" t="str">
        <f t="shared" si="158"/>
        <v>-</v>
      </c>
      <c r="AD158" s="68" t="str">
        <f t="shared" si="159"/>
        <v>-</v>
      </c>
      <c r="AE158" s="32">
        <v>149</v>
      </c>
      <c r="AF158" s="32">
        <f t="shared" si="160"/>
        <v>154</v>
      </c>
      <c r="AG158" s="32" t="str">
        <f t="shared" si="161"/>
        <v>-</v>
      </c>
      <c r="AH158" s="17">
        <v>154</v>
      </c>
      <c r="AK158" s="10">
        <f t="shared" si="186"/>
        <v>1</v>
      </c>
      <c r="AL158" s="10">
        <f t="shared" si="187"/>
        <v>1</v>
      </c>
      <c r="AM158" s="10">
        <f t="shared" si="188"/>
        <v>2</v>
      </c>
      <c r="AN158" s="10">
        <f t="shared" si="189"/>
        <v>2</v>
      </c>
      <c r="AO158" s="10">
        <f t="shared" si="190"/>
        <v>1</v>
      </c>
      <c r="AP158" s="10">
        <f t="shared" si="191"/>
        <v>1</v>
      </c>
      <c r="AQ158" s="10">
        <f t="shared" si="192"/>
        <v>1</v>
      </c>
      <c r="AR158" s="10">
        <f t="shared" si="193"/>
        <v>1</v>
      </c>
      <c r="AS158" s="10">
        <f t="shared" si="194"/>
        <v>1</v>
      </c>
      <c r="AT158" s="10">
        <f t="shared" si="195"/>
        <v>1</v>
      </c>
      <c r="AU158" s="10">
        <f t="shared" si="196"/>
        <v>1</v>
      </c>
      <c r="AV158" s="10">
        <f t="shared" si="197"/>
        <v>1</v>
      </c>
      <c r="AW158" s="10">
        <f t="shared" si="198"/>
        <v>1</v>
      </c>
      <c r="AX158" s="10">
        <f t="shared" si="199"/>
        <v>1</v>
      </c>
      <c r="AY158" s="10">
        <f t="shared" si="200"/>
        <v>1</v>
      </c>
      <c r="AZ158" s="10">
        <f t="shared" si="201"/>
        <v>1</v>
      </c>
      <c r="BA158" s="10">
        <f t="shared" si="202"/>
        <v>1</v>
      </c>
      <c r="BB158" s="10">
        <f t="shared" si="203"/>
        <v>1</v>
      </c>
      <c r="BC158" s="10"/>
      <c r="BE158" s="10">
        <f t="shared" si="162"/>
        <v>2</v>
      </c>
      <c r="BH158" s="10">
        <f t="shared" si="163"/>
        <v>152</v>
      </c>
      <c r="BI158" s="10" t="str">
        <f t="shared" si="164"/>
        <v/>
      </c>
      <c r="BJ158" s="10" t="str">
        <f t="shared" si="165"/>
        <v/>
      </c>
      <c r="BK158" s="10" t="str">
        <f t="shared" si="166"/>
        <v/>
      </c>
      <c r="BL158" s="10" t="str">
        <f t="shared" si="167"/>
        <v/>
      </c>
      <c r="BM158" s="10" t="str">
        <f t="shared" si="168"/>
        <v/>
      </c>
      <c r="BN158" s="10" t="str">
        <f t="shared" si="169"/>
        <v/>
      </c>
      <c r="BO158" s="10" t="str">
        <f t="shared" si="170"/>
        <v/>
      </c>
      <c r="BP158" s="10" t="str">
        <f t="shared" si="171"/>
        <v/>
      </c>
      <c r="BQ158" s="10" t="str">
        <f t="shared" si="172"/>
        <v/>
      </c>
      <c r="BR158" s="10" t="str">
        <f t="shared" si="173"/>
        <v/>
      </c>
      <c r="BS158" s="10" t="str">
        <f t="shared" si="174"/>
        <v/>
      </c>
      <c r="BT158" s="10" t="str">
        <f t="shared" si="175"/>
        <v/>
      </c>
      <c r="BU158" s="10" t="str">
        <f t="shared" si="176"/>
        <v/>
      </c>
      <c r="BV158" s="10" t="str">
        <f t="shared" si="177"/>
        <v/>
      </c>
      <c r="BW158" s="10" t="str">
        <f t="shared" si="178"/>
        <v/>
      </c>
      <c r="BX158" s="10" t="str">
        <f t="shared" si="179"/>
        <v>-</v>
      </c>
      <c r="BY158" s="10" t="str">
        <f t="shared" si="180"/>
        <v>-</v>
      </c>
      <c r="BZ158" s="10" t="str">
        <f t="shared" si="181"/>
        <v>-</v>
      </c>
      <c r="CA158" s="31">
        <f t="shared" si="182"/>
        <v>15</v>
      </c>
      <c r="CC158">
        <f t="shared" si="183"/>
        <v>152</v>
      </c>
      <c r="EN158" s="10">
        <v>152</v>
      </c>
      <c r="EP158" s="10">
        <f t="shared" ref="EP158:EP164" si="205">IF(BE158&gt;=1,AF158,"")</f>
        <v>154</v>
      </c>
      <c r="EQ158" s="10" t="str">
        <f t="shared" si="185"/>
        <v>(149)</v>
      </c>
    </row>
    <row r="159" spans="1:147" ht="15.75">
      <c r="A159" s="7" t="str">
        <f t="shared" si="152"/>
        <v>154 (149)</v>
      </c>
      <c r="B159" s="8" t="s">
        <v>251</v>
      </c>
      <c r="C159" s="9" t="s">
        <v>219</v>
      </c>
      <c r="D159" s="20">
        <f t="shared" si="153"/>
        <v>152</v>
      </c>
      <c r="E159" s="18"/>
      <c r="F159" s="14">
        <f t="shared" si="154"/>
        <v>2</v>
      </c>
      <c r="G159" s="19">
        <f t="shared" si="155"/>
        <v>38</v>
      </c>
      <c r="H159" s="18"/>
      <c r="I159" s="61"/>
      <c r="J159" s="61"/>
      <c r="K159" s="61"/>
      <c r="L159" s="61">
        <v>98</v>
      </c>
      <c r="M159" s="61">
        <v>54</v>
      </c>
      <c r="N159" s="61"/>
      <c r="O159" s="61"/>
      <c r="P159" s="96"/>
      <c r="Q159" s="61"/>
      <c r="R159" s="94"/>
      <c r="S159" s="61"/>
      <c r="T159" s="61"/>
      <c r="U159" s="61"/>
      <c r="V159" s="61"/>
      <c r="W159" s="61"/>
      <c r="X159" s="61"/>
      <c r="Y159" s="61"/>
      <c r="Z159" s="61"/>
      <c r="AA159" s="104">
        <f t="shared" si="156"/>
        <v>18</v>
      </c>
      <c r="AB159" s="68" t="str">
        <f t="shared" si="157"/>
        <v>-</v>
      </c>
      <c r="AC159" s="68" t="str">
        <f t="shared" si="158"/>
        <v>-</v>
      </c>
      <c r="AD159" s="68" t="str">
        <f t="shared" si="159"/>
        <v>-</v>
      </c>
      <c r="AE159" s="32">
        <v>149</v>
      </c>
      <c r="AF159" s="32">
        <f t="shared" si="160"/>
        <v>154</v>
      </c>
      <c r="AG159" s="32">
        <f t="shared" si="161"/>
        <v>155</v>
      </c>
      <c r="AH159" s="17">
        <v>155</v>
      </c>
      <c r="AK159" s="10">
        <f t="shared" si="186"/>
        <v>1</v>
      </c>
      <c r="AL159" s="10">
        <f t="shared" si="187"/>
        <v>1</v>
      </c>
      <c r="AM159" s="10">
        <f t="shared" si="188"/>
        <v>1</v>
      </c>
      <c r="AN159" s="10">
        <f t="shared" si="189"/>
        <v>2</v>
      </c>
      <c r="AO159" s="10">
        <f t="shared" si="190"/>
        <v>3</v>
      </c>
      <c r="AP159" s="10">
        <f t="shared" si="191"/>
        <v>2</v>
      </c>
      <c r="AQ159" s="10">
        <f t="shared" si="192"/>
        <v>1</v>
      </c>
      <c r="AR159" s="10">
        <f t="shared" si="193"/>
        <v>1</v>
      </c>
      <c r="AS159" s="10">
        <f t="shared" si="194"/>
        <v>1</v>
      </c>
      <c r="AT159" s="10">
        <f t="shared" si="195"/>
        <v>1</v>
      </c>
      <c r="AU159" s="10">
        <f t="shared" si="196"/>
        <v>1</v>
      </c>
      <c r="AV159" s="10">
        <f t="shared" si="197"/>
        <v>1</v>
      </c>
      <c r="AW159" s="10">
        <f t="shared" si="198"/>
        <v>1</v>
      </c>
      <c r="AX159" s="10">
        <f t="shared" si="199"/>
        <v>1</v>
      </c>
      <c r="AY159" s="10">
        <f t="shared" si="200"/>
        <v>1</v>
      </c>
      <c r="AZ159" s="10">
        <f t="shared" si="201"/>
        <v>1</v>
      </c>
      <c r="BA159" s="10">
        <f t="shared" si="202"/>
        <v>1</v>
      </c>
      <c r="BB159" s="10">
        <f t="shared" si="203"/>
        <v>1</v>
      </c>
      <c r="BC159" s="10"/>
      <c r="BE159" s="10">
        <f t="shared" si="162"/>
        <v>2</v>
      </c>
      <c r="BH159" s="10">
        <f t="shared" si="163"/>
        <v>98</v>
      </c>
      <c r="BI159" s="10">
        <f t="shared" si="164"/>
        <v>54</v>
      </c>
      <c r="BJ159" s="10" t="str">
        <f t="shared" si="165"/>
        <v/>
      </c>
      <c r="BK159" s="10" t="str">
        <f t="shared" si="166"/>
        <v/>
      </c>
      <c r="BL159" s="10" t="str">
        <f t="shared" si="167"/>
        <v/>
      </c>
      <c r="BM159" s="10" t="str">
        <f t="shared" si="168"/>
        <v/>
      </c>
      <c r="BN159" s="10" t="str">
        <f t="shared" si="169"/>
        <v/>
      </c>
      <c r="BO159" s="10" t="str">
        <f t="shared" si="170"/>
        <v/>
      </c>
      <c r="BP159" s="10" t="str">
        <f t="shared" si="171"/>
        <v/>
      </c>
      <c r="BQ159" s="10" t="str">
        <f t="shared" si="172"/>
        <v/>
      </c>
      <c r="BR159" s="10" t="str">
        <f t="shared" si="173"/>
        <v/>
      </c>
      <c r="BS159" s="10" t="str">
        <f t="shared" si="174"/>
        <v/>
      </c>
      <c r="BT159" s="10" t="str">
        <f t="shared" si="175"/>
        <v/>
      </c>
      <c r="BU159" s="10" t="str">
        <f t="shared" si="176"/>
        <v/>
      </c>
      <c r="BV159" s="10" t="str">
        <f t="shared" si="177"/>
        <v/>
      </c>
      <c r="BW159" s="10" t="str">
        <f t="shared" si="178"/>
        <v/>
      </c>
      <c r="BX159" s="10" t="str">
        <f t="shared" si="179"/>
        <v>-</v>
      </c>
      <c r="BY159" s="10" t="str">
        <f t="shared" si="180"/>
        <v>-</v>
      </c>
      <c r="BZ159" s="10" t="str">
        <f t="shared" si="181"/>
        <v>-</v>
      </c>
      <c r="CA159" s="31">
        <f t="shared" si="182"/>
        <v>14</v>
      </c>
      <c r="CC159">
        <f t="shared" si="183"/>
        <v>152</v>
      </c>
      <c r="EN159" s="10">
        <v>153</v>
      </c>
      <c r="EP159" s="10">
        <f t="shared" si="205"/>
        <v>154</v>
      </c>
      <c r="EQ159" s="10" t="str">
        <f t="shared" si="185"/>
        <v>(149)</v>
      </c>
    </row>
    <row r="160" spans="1:147" ht="15.75">
      <c r="A160" s="7" t="str">
        <f t="shared" si="152"/>
        <v>156 (151)</v>
      </c>
      <c r="B160" s="8" t="s">
        <v>137</v>
      </c>
      <c r="C160" s="9" t="s">
        <v>38</v>
      </c>
      <c r="D160" s="20">
        <f t="shared" si="153"/>
        <v>147</v>
      </c>
      <c r="E160" s="18"/>
      <c r="F160" s="14">
        <f t="shared" si="154"/>
        <v>1</v>
      </c>
      <c r="G160" s="19">
        <f t="shared" si="155"/>
        <v>73.5</v>
      </c>
      <c r="H160" s="18"/>
      <c r="I160" s="61"/>
      <c r="J160" s="61"/>
      <c r="K160" s="61"/>
      <c r="L160" s="61"/>
      <c r="M160" s="61"/>
      <c r="N160" s="61"/>
      <c r="O160" s="61"/>
      <c r="P160" s="96"/>
      <c r="Q160" s="61">
        <v>147</v>
      </c>
      <c r="R160" s="94"/>
      <c r="S160" s="61"/>
      <c r="T160" s="61"/>
      <c r="U160" s="61"/>
      <c r="V160" s="61"/>
      <c r="W160" s="61"/>
      <c r="X160" s="61"/>
      <c r="Y160" s="61"/>
      <c r="Z160" s="61"/>
      <c r="AA160" s="104">
        <f t="shared" si="156"/>
        <v>18</v>
      </c>
      <c r="AB160" s="68" t="str">
        <f t="shared" si="157"/>
        <v>-</v>
      </c>
      <c r="AC160" s="68" t="str">
        <f t="shared" si="158"/>
        <v>-</v>
      </c>
      <c r="AD160" s="68" t="str">
        <f t="shared" si="159"/>
        <v>-</v>
      </c>
      <c r="AE160" s="32">
        <v>151</v>
      </c>
      <c r="AF160" s="32">
        <f t="shared" si="160"/>
        <v>156</v>
      </c>
      <c r="AG160" s="32" t="str">
        <f t="shared" si="161"/>
        <v>-</v>
      </c>
      <c r="AH160" s="17">
        <v>156</v>
      </c>
      <c r="AK160" s="10">
        <f t="shared" si="186"/>
        <v>1</v>
      </c>
      <c r="AL160" s="10">
        <f t="shared" si="187"/>
        <v>1</v>
      </c>
      <c r="AM160" s="10">
        <f t="shared" si="188"/>
        <v>1</v>
      </c>
      <c r="AN160" s="10">
        <f t="shared" si="189"/>
        <v>1</v>
      </c>
      <c r="AO160" s="10">
        <f t="shared" si="190"/>
        <v>1</v>
      </c>
      <c r="AP160" s="10">
        <f t="shared" si="191"/>
        <v>1</v>
      </c>
      <c r="AQ160" s="10">
        <f t="shared" si="192"/>
        <v>1</v>
      </c>
      <c r="AR160" s="10">
        <f t="shared" si="193"/>
        <v>1</v>
      </c>
      <c r="AS160" s="10">
        <f t="shared" si="194"/>
        <v>2</v>
      </c>
      <c r="AT160" s="10">
        <f t="shared" si="195"/>
        <v>2</v>
      </c>
      <c r="AU160" s="10">
        <f t="shared" si="196"/>
        <v>1</v>
      </c>
      <c r="AV160" s="10">
        <f t="shared" si="197"/>
        <v>1</v>
      </c>
      <c r="AW160" s="10">
        <f t="shared" si="198"/>
        <v>1</v>
      </c>
      <c r="AX160" s="10">
        <f t="shared" si="199"/>
        <v>1</v>
      </c>
      <c r="AY160" s="10">
        <f t="shared" si="200"/>
        <v>1</v>
      </c>
      <c r="AZ160" s="10">
        <f t="shared" si="201"/>
        <v>1</v>
      </c>
      <c r="BA160" s="10">
        <f t="shared" si="202"/>
        <v>1</v>
      </c>
      <c r="BB160" s="10">
        <f t="shared" si="203"/>
        <v>1</v>
      </c>
      <c r="BC160" s="10"/>
      <c r="BE160" s="10">
        <f t="shared" si="162"/>
        <v>2</v>
      </c>
      <c r="BH160" s="10">
        <f t="shared" si="163"/>
        <v>147</v>
      </c>
      <c r="BI160" s="10" t="str">
        <f t="shared" si="164"/>
        <v/>
      </c>
      <c r="BJ160" s="10" t="str">
        <f t="shared" si="165"/>
        <v/>
      </c>
      <c r="BK160" s="10" t="str">
        <f t="shared" si="166"/>
        <v/>
      </c>
      <c r="BL160" s="10" t="str">
        <f t="shared" si="167"/>
        <v/>
      </c>
      <c r="BM160" s="10" t="str">
        <f t="shared" si="168"/>
        <v/>
      </c>
      <c r="BN160" s="10" t="str">
        <f t="shared" si="169"/>
        <v/>
      </c>
      <c r="BO160" s="10" t="str">
        <f t="shared" si="170"/>
        <v/>
      </c>
      <c r="BP160" s="10" t="str">
        <f t="shared" si="171"/>
        <v/>
      </c>
      <c r="BQ160" s="10" t="str">
        <f t="shared" si="172"/>
        <v/>
      </c>
      <c r="BR160" s="10" t="str">
        <f t="shared" si="173"/>
        <v/>
      </c>
      <c r="BS160" s="10" t="str">
        <f t="shared" si="174"/>
        <v/>
      </c>
      <c r="BT160" s="10" t="str">
        <f t="shared" si="175"/>
        <v/>
      </c>
      <c r="BU160" s="10" t="str">
        <f t="shared" si="176"/>
        <v/>
      </c>
      <c r="BV160" s="10" t="str">
        <f t="shared" si="177"/>
        <v/>
      </c>
      <c r="BW160" s="10" t="str">
        <f t="shared" si="178"/>
        <v/>
      </c>
      <c r="BX160" s="10" t="str">
        <f t="shared" si="179"/>
        <v>-</v>
      </c>
      <c r="BY160" s="10" t="str">
        <f t="shared" si="180"/>
        <v>-</v>
      </c>
      <c r="BZ160" s="10" t="str">
        <f t="shared" si="181"/>
        <v>-</v>
      </c>
      <c r="CA160" s="31">
        <f t="shared" si="182"/>
        <v>15</v>
      </c>
      <c r="CC160">
        <f t="shared" si="183"/>
        <v>147</v>
      </c>
      <c r="EN160" s="10">
        <v>154</v>
      </c>
      <c r="EP160" s="10">
        <f t="shared" si="205"/>
        <v>156</v>
      </c>
      <c r="EQ160" s="10" t="str">
        <f t="shared" si="185"/>
        <v>(151)</v>
      </c>
    </row>
    <row r="161" spans="1:147" ht="15.75">
      <c r="A161" s="7" t="str">
        <f t="shared" si="152"/>
        <v>157 (152)</v>
      </c>
      <c r="B161" s="8" t="s">
        <v>273</v>
      </c>
      <c r="C161" s="62" t="s">
        <v>255</v>
      </c>
      <c r="D161" s="20">
        <f t="shared" si="153"/>
        <v>145</v>
      </c>
      <c r="E161" s="18"/>
      <c r="F161" s="14">
        <f t="shared" si="154"/>
        <v>1</v>
      </c>
      <c r="G161" s="19">
        <f t="shared" si="155"/>
        <v>72.5</v>
      </c>
      <c r="H161" s="18"/>
      <c r="I161" s="61"/>
      <c r="J161" s="61"/>
      <c r="K161" s="61"/>
      <c r="L161" s="61"/>
      <c r="M161" s="61"/>
      <c r="N161" s="61">
        <v>145</v>
      </c>
      <c r="O161" s="61"/>
      <c r="P161" s="96"/>
      <c r="Q161" s="61"/>
      <c r="R161" s="94"/>
      <c r="S161" s="61"/>
      <c r="T161" s="61"/>
      <c r="U161" s="61"/>
      <c r="V161" s="61"/>
      <c r="W161" s="61"/>
      <c r="X161" s="61"/>
      <c r="Y161" s="61"/>
      <c r="Z161" s="61"/>
      <c r="AA161" s="104">
        <f t="shared" si="156"/>
        <v>18</v>
      </c>
      <c r="AB161" s="68" t="str">
        <f t="shared" si="157"/>
        <v>-</v>
      </c>
      <c r="AC161" s="68" t="str">
        <f t="shared" si="158"/>
        <v>-</v>
      </c>
      <c r="AD161" s="68" t="str">
        <f t="shared" si="159"/>
        <v>-</v>
      </c>
      <c r="AE161" s="32">
        <v>152</v>
      </c>
      <c r="AF161" s="32">
        <f t="shared" si="160"/>
        <v>157</v>
      </c>
      <c r="AG161" s="32" t="str">
        <f t="shared" si="161"/>
        <v>-</v>
      </c>
      <c r="AH161" s="17">
        <v>157</v>
      </c>
      <c r="AK161" s="10">
        <f t="shared" si="186"/>
        <v>1</v>
      </c>
      <c r="AL161" s="10">
        <f t="shared" si="187"/>
        <v>1</v>
      </c>
      <c r="AM161" s="10">
        <f t="shared" si="188"/>
        <v>1</v>
      </c>
      <c r="AN161" s="10">
        <f t="shared" si="189"/>
        <v>1</v>
      </c>
      <c r="AO161" s="10">
        <f t="shared" si="190"/>
        <v>1</v>
      </c>
      <c r="AP161" s="10">
        <f t="shared" si="191"/>
        <v>2</v>
      </c>
      <c r="AQ161" s="10">
        <f t="shared" si="192"/>
        <v>2</v>
      </c>
      <c r="AR161" s="10">
        <f t="shared" si="193"/>
        <v>1</v>
      </c>
      <c r="AS161" s="10">
        <f t="shared" si="194"/>
        <v>1</v>
      </c>
      <c r="AT161" s="10">
        <f t="shared" si="195"/>
        <v>1</v>
      </c>
      <c r="AU161" s="10">
        <f t="shared" si="196"/>
        <v>1</v>
      </c>
      <c r="AV161" s="10">
        <f t="shared" si="197"/>
        <v>1</v>
      </c>
      <c r="AW161" s="10">
        <f t="shared" si="198"/>
        <v>1</v>
      </c>
      <c r="AX161" s="10">
        <f t="shared" si="199"/>
        <v>1</v>
      </c>
      <c r="AY161" s="10">
        <f t="shared" si="200"/>
        <v>1</v>
      </c>
      <c r="AZ161" s="10">
        <f t="shared" si="201"/>
        <v>1</v>
      </c>
      <c r="BA161" s="10">
        <f t="shared" si="202"/>
        <v>1</v>
      </c>
      <c r="BB161" s="10">
        <f t="shared" si="203"/>
        <v>1</v>
      </c>
      <c r="BC161" s="10"/>
      <c r="BE161" s="10">
        <f t="shared" si="162"/>
        <v>2</v>
      </c>
      <c r="BH161" s="10">
        <f t="shared" si="163"/>
        <v>145</v>
      </c>
      <c r="BI161" s="10" t="str">
        <f t="shared" si="164"/>
        <v/>
      </c>
      <c r="BJ161" s="10" t="str">
        <f t="shared" si="165"/>
        <v/>
      </c>
      <c r="BK161" s="10" t="str">
        <f t="shared" si="166"/>
        <v/>
      </c>
      <c r="BL161" s="10" t="str">
        <f t="shared" si="167"/>
        <v/>
      </c>
      <c r="BM161" s="10" t="str">
        <f t="shared" si="168"/>
        <v/>
      </c>
      <c r="BN161" s="10" t="str">
        <f t="shared" si="169"/>
        <v/>
      </c>
      <c r="BO161" s="10" t="str">
        <f t="shared" si="170"/>
        <v/>
      </c>
      <c r="BP161" s="10" t="str">
        <f t="shared" si="171"/>
        <v/>
      </c>
      <c r="BQ161" s="10" t="str">
        <f t="shared" si="172"/>
        <v/>
      </c>
      <c r="BR161" s="10" t="str">
        <f t="shared" si="173"/>
        <v/>
      </c>
      <c r="BS161" s="10" t="str">
        <f t="shared" si="174"/>
        <v/>
      </c>
      <c r="BT161" s="10" t="str">
        <f t="shared" si="175"/>
        <v/>
      </c>
      <c r="BU161" s="10" t="str">
        <f t="shared" si="176"/>
        <v/>
      </c>
      <c r="BV161" s="10" t="str">
        <f t="shared" si="177"/>
        <v/>
      </c>
      <c r="BW161" s="10" t="str">
        <f t="shared" si="178"/>
        <v/>
      </c>
      <c r="BX161" s="10" t="str">
        <f t="shared" si="179"/>
        <v>-</v>
      </c>
      <c r="BY161" s="10" t="str">
        <f t="shared" si="180"/>
        <v>-</v>
      </c>
      <c r="BZ161" s="10" t="str">
        <f t="shared" si="181"/>
        <v>-</v>
      </c>
      <c r="CA161" s="31">
        <f t="shared" si="182"/>
        <v>15</v>
      </c>
      <c r="CC161">
        <f t="shared" si="183"/>
        <v>145</v>
      </c>
      <c r="EN161" s="10">
        <v>156</v>
      </c>
      <c r="EP161" s="10">
        <f t="shared" si="205"/>
        <v>157</v>
      </c>
      <c r="EQ161" s="10" t="str">
        <f t="shared" si="185"/>
        <v>(152)</v>
      </c>
    </row>
    <row r="162" spans="1:147" ht="15.75">
      <c r="A162" s="7" t="str">
        <f t="shared" si="152"/>
        <v>158 (153)</v>
      </c>
      <c r="B162" s="8" t="s">
        <v>265</v>
      </c>
      <c r="C162" s="62" t="s">
        <v>259</v>
      </c>
      <c r="D162" s="20">
        <f t="shared" si="153"/>
        <v>144</v>
      </c>
      <c r="E162" s="18"/>
      <c r="F162" s="14">
        <f t="shared" si="154"/>
        <v>1</v>
      </c>
      <c r="G162" s="19">
        <f t="shared" si="155"/>
        <v>72</v>
      </c>
      <c r="H162" s="18"/>
      <c r="I162" s="61"/>
      <c r="J162" s="61"/>
      <c r="K162" s="61"/>
      <c r="L162" s="61"/>
      <c r="M162" s="61"/>
      <c r="N162" s="61">
        <v>144</v>
      </c>
      <c r="O162" s="61"/>
      <c r="P162" s="96"/>
      <c r="Q162" s="61"/>
      <c r="R162" s="94"/>
      <c r="S162" s="61"/>
      <c r="T162" s="61"/>
      <c r="U162" s="61"/>
      <c r="V162" s="61"/>
      <c r="W162" s="61"/>
      <c r="X162" s="61"/>
      <c r="Y162" s="61"/>
      <c r="Z162" s="61"/>
      <c r="AA162" s="104">
        <f t="shared" si="156"/>
        <v>18</v>
      </c>
      <c r="AB162" s="68" t="str">
        <f t="shared" si="157"/>
        <v>-</v>
      </c>
      <c r="AC162" s="68" t="str">
        <f t="shared" si="158"/>
        <v>-</v>
      </c>
      <c r="AD162" s="68" t="str">
        <f t="shared" si="159"/>
        <v>-</v>
      </c>
      <c r="AE162" s="32">
        <v>153</v>
      </c>
      <c r="AF162" s="32">
        <f t="shared" si="160"/>
        <v>158</v>
      </c>
      <c r="AG162" s="32" t="str">
        <f t="shared" si="161"/>
        <v>-</v>
      </c>
      <c r="AH162" s="17">
        <v>158</v>
      </c>
      <c r="AK162" s="10">
        <f t="shared" si="186"/>
        <v>1</v>
      </c>
      <c r="AL162" s="10">
        <f t="shared" si="187"/>
        <v>1</v>
      </c>
      <c r="AM162" s="10">
        <f t="shared" si="188"/>
        <v>1</v>
      </c>
      <c r="AN162" s="10">
        <f t="shared" si="189"/>
        <v>1</v>
      </c>
      <c r="AO162" s="10">
        <f t="shared" si="190"/>
        <v>1</v>
      </c>
      <c r="AP162" s="10">
        <f t="shared" si="191"/>
        <v>2</v>
      </c>
      <c r="AQ162" s="10">
        <f t="shared" si="192"/>
        <v>2</v>
      </c>
      <c r="AR162" s="10">
        <f t="shared" si="193"/>
        <v>1</v>
      </c>
      <c r="AS162" s="10">
        <f t="shared" si="194"/>
        <v>1</v>
      </c>
      <c r="AT162" s="10">
        <f t="shared" si="195"/>
        <v>1</v>
      </c>
      <c r="AU162" s="10">
        <f t="shared" si="196"/>
        <v>1</v>
      </c>
      <c r="AV162" s="10">
        <f t="shared" si="197"/>
        <v>1</v>
      </c>
      <c r="AW162" s="10">
        <f t="shared" si="198"/>
        <v>1</v>
      </c>
      <c r="AX162" s="10">
        <f t="shared" si="199"/>
        <v>1</v>
      </c>
      <c r="AY162" s="10">
        <f t="shared" si="200"/>
        <v>1</v>
      </c>
      <c r="AZ162" s="10">
        <f t="shared" si="201"/>
        <v>1</v>
      </c>
      <c r="BA162" s="10">
        <f t="shared" si="202"/>
        <v>1</v>
      </c>
      <c r="BB162" s="10">
        <f t="shared" si="203"/>
        <v>1</v>
      </c>
      <c r="BC162" s="10"/>
      <c r="BE162" s="10">
        <f t="shared" si="162"/>
        <v>2</v>
      </c>
      <c r="BH162" s="10">
        <f t="shared" si="163"/>
        <v>144</v>
      </c>
      <c r="BI162" s="10" t="str">
        <f t="shared" si="164"/>
        <v/>
      </c>
      <c r="BJ162" s="10" t="str">
        <f t="shared" si="165"/>
        <v/>
      </c>
      <c r="BK162" s="10" t="str">
        <f t="shared" si="166"/>
        <v/>
      </c>
      <c r="BL162" s="10" t="str">
        <f t="shared" si="167"/>
        <v/>
      </c>
      <c r="BM162" s="10" t="str">
        <f t="shared" si="168"/>
        <v/>
      </c>
      <c r="BN162" s="10" t="str">
        <f t="shared" si="169"/>
        <v/>
      </c>
      <c r="BO162" s="10" t="str">
        <f t="shared" si="170"/>
        <v/>
      </c>
      <c r="BP162" s="10" t="str">
        <f t="shared" si="171"/>
        <v/>
      </c>
      <c r="BQ162" s="10" t="str">
        <f t="shared" si="172"/>
        <v/>
      </c>
      <c r="BR162" s="10" t="str">
        <f t="shared" si="173"/>
        <v/>
      </c>
      <c r="BS162" s="10" t="str">
        <f t="shared" si="174"/>
        <v/>
      </c>
      <c r="BT162" s="10" t="str">
        <f t="shared" si="175"/>
        <v/>
      </c>
      <c r="BU162" s="10" t="str">
        <f t="shared" si="176"/>
        <v/>
      </c>
      <c r="BV162" s="10" t="str">
        <f t="shared" si="177"/>
        <v/>
      </c>
      <c r="BW162" s="10" t="str">
        <f t="shared" si="178"/>
        <v/>
      </c>
      <c r="BX162" s="10" t="str">
        <f t="shared" si="179"/>
        <v>-</v>
      </c>
      <c r="BY162" s="10" t="str">
        <f t="shared" si="180"/>
        <v>-</v>
      </c>
      <c r="BZ162" s="10" t="str">
        <f t="shared" si="181"/>
        <v>-</v>
      </c>
      <c r="CA162" s="31">
        <f t="shared" si="182"/>
        <v>15</v>
      </c>
      <c r="CC162">
        <f t="shared" si="183"/>
        <v>144</v>
      </c>
      <c r="EN162" s="10">
        <v>157</v>
      </c>
      <c r="EP162" s="10">
        <f t="shared" si="205"/>
        <v>158</v>
      </c>
      <c r="EQ162" s="10" t="str">
        <f t="shared" si="185"/>
        <v>(153)</v>
      </c>
    </row>
    <row r="163" spans="1:147" ht="15.75">
      <c r="A163" s="7" t="str">
        <f t="shared" si="152"/>
        <v>159 (-)</v>
      </c>
      <c r="B163" s="8" t="s">
        <v>311</v>
      </c>
      <c r="C163" s="62" t="s">
        <v>333</v>
      </c>
      <c r="D163" s="20">
        <f t="shared" si="153"/>
        <v>143</v>
      </c>
      <c r="E163" s="18"/>
      <c r="F163" s="14">
        <f t="shared" si="154"/>
        <v>1</v>
      </c>
      <c r="G163" s="19">
        <f t="shared" si="155"/>
        <v>71.5</v>
      </c>
      <c r="H163" s="18" t="s">
        <v>193</v>
      </c>
      <c r="I163" s="14"/>
      <c r="J163" s="14"/>
      <c r="K163" s="14"/>
      <c r="L163" s="14"/>
      <c r="M163" s="14"/>
      <c r="N163" s="14"/>
      <c r="O163" s="14"/>
      <c r="P163" s="50"/>
      <c r="Q163" s="29"/>
      <c r="R163" s="51"/>
      <c r="S163" s="14"/>
      <c r="T163" s="14"/>
      <c r="U163" s="14"/>
      <c r="V163" s="14">
        <v>143</v>
      </c>
      <c r="W163" s="14"/>
      <c r="X163" s="14"/>
      <c r="Y163" s="14"/>
      <c r="Z163" s="14"/>
      <c r="AA163" s="24">
        <f t="shared" si="156"/>
        <v>18</v>
      </c>
      <c r="AB163" s="68" t="str">
        <f t="shared" si="157"/>
        <v>-</v>
      </c>
      <c r="AC163" s="68" t="str">
        <f t="shared" si="158"/>
        <v>-</v>
      </c>
      <c r="AD163" s="68" t="str">
        <f t="shared" si="159"/>
        <v>-</v>
      </c>
      <c r="AE163" s="32">
        <v>185</v>
      </c>
      <c r="AF163" s="32">
        <f t="shared" si="160"/>
        <v>159</v>
      </c>
      <c r="AG163" s="32" t="str">
        <f t="shared" si="161"/>
        <v>-</v>
      </c>
      <c r="AH163" s="17">
        <v>159</v>
      </c>
      <c r="AK163" s="10">
        <f t="shared" si="186"/>
        <v>1</v>
      </c>
      <c r="AL163" s="10">
        <f t="shared" si="187"/>
        <v>1</v>
      </c>
      <c r="AM163" s="10">
        <f t="shared" si="188"/>
        <v>1</v>
      </c>
      <c r="AN163" s="10">
        <f t="shared" si="189"/>
        <v>1</v>
      </c>
      <c r="AO163" s="10">
        <f t="shared" si="190"/>
        <v>1</v>
      </c>
      <c r="AP163" s="10">
        <f t="shared" si="191"/>
        <v>1</v>
      </c>
      <c r="AQ163" s="10">
        <f t="shared" si="192"/>
        <v>1</v>
      </c>
      <c r="AR163" s="10">
        <f t="shared" si="193"/>
        <v>1</v>
      </c>
      <c r="AS163" s="10">
        <f t="shared" si="194"/>
        <v>1</v>
      </c>
      <c r="AT163" s="10">
        <f t="shared" si="195"/>
        <v>1</v>
      </c>
      <c r="AU163" s="10">
        <f t="shared" si="196"/>
        <v>1</v>
      </c>
      <c r="AV163" s="10">
        <f t="shared" si="197"/>
        <v>1</v>
      </c>
      <c r="AW163" s="10">
        <f t="shared" si="198"/>
        <v>1</v>
      </c>
      <c r="AX163" s="10">
        <f t="shared" si="199"/>
        <v>2</v>
      </c>
      <c r="AY163" s="10">
        <f t="shared" si="200"/>
        <v>2</v>
      </c>
      <c r="AZ163" s="10">
        <f t="shared" si="201"/>
        <v>1</v>
      </c>
      <c r="BA163" s="10">
        <f t="shared" si="202"/>
        <v>1</v>
      </c>
      <c r="BB163" s="10">
        <f t="shared" si="203"/>
        <v>1</v>
      </c>
      <c r="BC163" s="10"/>
      <c r="BE163" s="10">
        <f t="shared" si="162"/>
        <v>1</v>
      </c>
      <c r="BH163" s="10">
        <f t="shared" si="163"/>
        <v>143</v>
      </c>
      <c r="BI163" s="10" t="str">
        <f t="shared" si="164"/>
        <v/>
      </c>
      <c r="BJ163" s="10" t="str">
        <f t="shared" si="165"/>
        <v/>
      </c>
      <c r="BK163" s="10" t="str">
        <f t="shared" si="166"/>
        <v/>
      </c>
      <c r="BL163" s="10" t="str">
        <f t="shared" si="167"/>
        <v/>
      </c>
      <c r="BM163" s="10" t="str">
        <f t="shared" si="168"/>
        <v/>
      </c>
      <c r="BN163" s="10" t="str">
        <f t="shared" si="169"/>
        <v/>
      </c>
      <c r="BO163" s="10" t="str">
        <f t="shared" si="170"/>
        <v/>
      </c>
      <c r="BP163" s="10" t="str">
        <f t="shared" si="171"/>
        <v/>
      </c>
      <c r="BQ163" s="10" t="str">
        <f t="shared" si="172"/>
        <v/>
      </c>
      <c r="BR163" s="10" t="str">
        <f t="shared" si="173"/>
        <v/>
      </c>
      <c r="BS163" s="10" t="str">
        <f t="shared" si="174"/>
        <v/>
      </c>
      <c r="BT163" s="10" t="str">
        <f t="shared" si="175"/>
        <v/>
      </c>
      <c r="BU163" s="10" t="str">
        <f t="shared" si="176"/>
        <v/>
      </c>
      <c r="BV163" s="10" t="str">
        <f t="shared" si="177"/>
        <v/>
      </c>
      <c r="BW163" s="10" t="str">
        <f t="shared" si="178"/>
        <v/>
      </c>
      <c r="BX163" s="10" t="str">
        <f t="shared" si="179"/>
        <v>-</v>
      </c>
      <c r="BY163" s="10" t="str">
        <f t="shared" si="180"/>
        <v>-</v>
      </c>
      <c r="BZ163" s="10" t="str">
        <f t="shared" si="181"/>
        <v>-</v>
      </c>
      <c r="CA163" s="31">
        <f t="shared" si="182"/>
        <v>15</v>
      </c>
      <c r="CC163">
        <f t="shared" si="183"/>
        <v>143</v>
      </c>
      <c r="EN163" s="10">
        <v>158</v>
      </c>
      <c r="EP163" s="10">
        <f t="shared" si="205"/>
        <v>159</v>
      </c>
      <c r="EQ163" s="10" t="str">
        <f t="shared" si="185"/>
        <v>(-)</v>
      </c>
    </row>
    <row r="164" spans="1:147" ht="15.75">
      <c r="A164" s="7" t="str">
        <f t="shared" si="152"/>
        <v>160 (154)</v>
      </c>
      <c r="B164" s="8" t="s">
        <v>150</v>
      </c>
      <c r="C164" s="9" t="s">
        <v>85</v>
      </c>
      <c r="D164" s="20">
        <f t="shared" si="153"/>
        <v>135</v>
      </c>
      <c r="E164" s="18"/>
      <c r="F164" s="14">
        <f t="shared" si="154"/>
        <v>1</v>
      </c>
      <c r="G164" s="19">
        <f t="shared" si="155"/>
        <v>67.5</v>
      </c>
      <c r="H164" s="18"/>
      <c r="I164" s="14"/>
      <c r="J164" s="14"/>
      <c r="K164" s="14"/>
      <c r="L164" s="14"/>
      <c r="M164" s="14"/>
      <c r="N164" s="14"/>
      <c r="O164" s="14"/>
      <c r="P164" s="50"/>
      <c r="Q164" s="29"/>
      <c r="R164" s="51"/>
      <c r="S164" s="14"/>
      <c r="T164" s="64"/>
      <c r="U164" s="14"/>
      <c r="V164" s="14"/>
      <c r="W164" s="14"/>
      <c r="X164" s="14"/>
      <c r="Y164" s="14">
        <v>135</v>
      </c>
      <c r="Z164" s="14"/>
      <c r="AA164" s="24">
        <f t="shared" si="156"/>
        <v>18</v>
      </c>
      <c r="AB164" s="68" t="str">
        <f t="shared" si="157"/>
        <v>-</v>
      </c>
      <c r="AC164" s="68" t="str">
        <f t="shared" si="158"/>
        <v>-</v>
      </c>
      <c r="AD164" s="68" t="str">
        <f t="shared" si="159"/>
        <v>-</v>
      </c>
      <c r="AE164" s="32">
        <v>154</v>
      </c>
      <c r="AF164" s="32">
        <f t="shared" si="160"/>
        <v>160</v>
      </c>
      <c r="AG164" s="32" t="str">
        <f t="shared" si="161"/>
        <v>-</v>
      </c>
      <c r="AH164" s="17">
        <v>160</v>
      </c>
      <c r="AK164" s="10">
        <f t="shared" si="186"/>
        <v>1</v>
      </c>
      <c r="AL164" s="10">
        <f t="shared" si="187"/>
        <v>1</v>
      </c>
      <c r="AM164" s="10">
        <f t="shared" si="188"/>
        <v>1</v>
      </c>
      <c r="AN164" s="10">
        <f t="shared" si="189"/>
        <v>1</v>
      </c>
      <c r="AO164" s="10">
        <f t="shared" si="190"/>
        <v>1</v>
      </c>
      <c r="AP164" s="10">
        <f t="shared" si="191"/>
        <v>1</v>
      </c>
      <c r="AQ164" s="10">
        <f t="shared" si="192"/>
        <v>1</v>
      </c>
      <c r="AR164" s="10">
        <f t="shared" si="193"/>
        <v>1</v>
      </c>
      <c r="AS164" s="10">
        <f t="shared" si="194"/>
        <v>1</v>
      </c>
      <c r="AT164" s="10">
        <f t="shared" si="195"/>
        <v>1</v>
      </c>
      <c r="AU164" s="10">
        <f t="shared" si="196"/>
        <v>1</v>
      </c>
      <c r="AV164" s="10">
        <f t="shared" si="197"/>
        <v>1</v>
      </c>
      <c r="AW164" s="10">
        <f t="shared" si="198"/>
        <v>1</v>
      </c>
      <c r="AX164" s="10">
        <f t="shared" si="199"/>
        <v>1</v>
      </c>
      <c r="AY164" s="10">
        <f t="shared" si="200"/>
        <v>1</v>
      </c>
      <c r="AZ164" s="10">
        <f t="shared" si="201"/>
        <v>1</v>
      </c>
      <c r="BA164" s="10">
        <f t="shared" si="202"/>
        <v>2</v>
      </c>
      <c r="BB164" s="10">
        <f t="shared" si="203"/>
        <v>2</v>
      </c>
      <c r="BC164" s="10"/>
      <c r="BE164" s="10">
        <f t="shared" si="162"/>
        <v>2</v>
      </c>
      <c r="BH164" s="10">
        <f t="shared" si="163"/>
        <v>135</v>
      </c>
      <c r="BI164" s="10" t="str">
        <f t="shared" si="164"/>
        <v/>
      </c>
      <c r="BJ164" s="10" t="str">
        <f t="shared" si="165"/>
        <v/>
      </c>
      <c r="BK164" s="10" t="str">
        <f t="shared" si="166"/>
        <v/>
      </c>
      <c r="BL164" s="10" t="str">
        <f t="shared" si="167"/>
        <v/>
      </c>
      <c r="BM164" s="10" t="str">
        <f t="shared" si="168"/>
        <v/>
      </c>
      <c r="BN164" s="10" t="str">
        <f t="shared" si="169"/>
        <v/>
      </c>
      <c r="BO164" s="10" t="str">
        <f t="shared" si="170"/>
        <v/>
      </c>
      <c r="BP164" s="10" t="str">
        <f t="shared" si="171"/>
        <v/>
      </c>
      <c r="BQ164" s="10" t="str">
        <f t="shared" si="172"/>
        <v/>
      </c>
      <c r="BR164" s="10" t="str">
        <f t="shared" si="173"/>
        <v/>
      </c>
      <c r="BS164" s="10" t="str">
        <f t="shared" si="174"/>
        <v/>
      </c>
      <c r="BT164" s="10" t="str">
        <f t="shared" si="175"/>
        <v/>
      </c>
      <c r="BU164" s="10" t="str">
        <f t="shared" si="176"/>
        <v/>
      </c>
      <c r="BV164" s="10" t="str">
        <f t="shared" si="177"/>
        <v/>
      </c>
      <c r="BW164" s="10" t="str">
        <f t="shared" si="178"/>
        <v/>
      </c>
      <c r="BX164" s="10" t="str">
        <f t="shared" si="179"/>
        <v>-</v>
      </c>
      <c r="BY164" s="10" t="str">
        <f t="shared" si="180"/>
        <v>-</v>
      </c>
      <c r="BZ164" s="10" t="str">
        <f t="shared" si="181"/>
        <v>-</v>
      </c>
      <c r="CA164" s="31">
        <f t="shared" si="182"/>
        <v>15</v>
      </c>
      <c r="CC164">
        <f t="shared" si="183"/>
        <v>135</v>
      </c>
      <c r="EN164" s="10">
        <v>159</v>
      </c>
      <c r="EP164" s="10">
        <f t="shared" si="205"/>
        <v>160</v>
      </c>
      <c r="EQ164" s="10" t="str">
        <f t="shared" si="185"/>
        <v>(154)</v>
      </c>
    </row>
    <row r="165" spans="1:147" ht="15.75">
      <c r="A165" s="7" t="str">
        <f t="shared" si="152"/>
        <v>161 (155)</v>
      </c>
      <c r="B165" s="8" t="s">
        <v>274</v>
      </c>
      <c r="C165" s="9" t="s">
        <v>259</v>
      </c>
      <c r="D165" s="20">
        <f t="shared" si="153"/>
        <v>133</v>
      </c>
      <c r="E165" s="18"/>
      <c r="F165" s="14">
        <f t="shared" si="154"/>
        <v>1</v>
      </c>
      <c r="G165" s="19">
        <f t="shared" si="155"/>
        <v>66.5</v>
      </c>
      <c r="H165" s="18"/>
      <c r="I165" s="61"/>
      <c r="J165" s="61"/>
      <c r="K165" s="61"/>
      <c r="L165" s="61"/>
      <c r="M165" s="61"/>
      <c r="N165" s="61">
        <v>133</v>
      </c>
      <c r="O165" s="61"/>
      <c r="P165" s="96"/>
      <c r="Q165" s="61"/>
      <c r="R165" s="94"/>
      <c r="S165" s="61"/>
      <c r="T165" s="61"/>
      <c r="U165" s="61"/>
      <c r="V165" s="61"/>
      <c r="W165" s="61"/>
      <c r="X165" s="61"/>
      <c r="Y165" s="61"/>
      <c r="Z165" s="61"/>
      <c r="AA165" s="104">
        <f t="shared" si="156"/>
        <v>18</v>
      </c>
      <c r="AB165" s="68" t="str">
        <f t="shared" si="157"/>
        <v>-</v>
      </c>
      <c r="AC165" s="68" t="str">
        <f t="shared" si="158"/>
        <v>-</v>
      </c>
      <c r="AD165" s="68" t="str">
        <f t="shared" si="159"/>
        <v>-</v>
      </c>
      <c r="AE165" s="32">
        <v>155</v>
      </c>
      <c r="AF165" s="32">
        <f t="shared" si="160"/>
        <v>161</v>
      </c>
      <c r="AG165" s="32" t="str">
        <f t="shared" si="161"/>
        <v>-</v>
      </c>
      <c r="AH165" s="17">
        <v>161</v>
      </c>
      <c r="AK165" s="10">
        <f t="shared" si="186"/>
        <v>1</v>
      </c>
      <c r="AL165" s="10">
        <f t="shared" si="187"/>
        <v>1</v>
      </c>
      <c r="AM165" s="10">
        <f t="shared" si="188"/>
        <v>1</v>
      </c>
      <c r="AN165" s="10">
        <f t="shared" si="189"/>
        <v>1</v>
      </c>
      <c r="AO165" s="10">
        <f t="shared" si="190"/>
        <v>1</v>
      </c>
      <c r="AP165" s="10">
        <f t="shared" si="191"/>
        <v>2</v>
      </c>
      <c r="AQ165" s="10">
        <f t="shared" si="192"/>
        <v>2</v>
      </c>
      <c r="AR165" s="10">
        <f t="shared" si="193"/>
        <v>1</v>
      </c>
      <c r="AS165" s="10">
        <f t="shared" si="194"/>
        <v>1</v>
      </c>
      <c r="AT165" s="10">
        <f t="shared" si="195"/>
        <v>1</v>
      </c>
      <c r="AU165" s="10">
        <f t="shared" si="196"/>
        <v>1</v>
      </c>
      <c r="AV165" s="10">
        <f t="shared" si="197"/>
        <v>1</v>
      </c>
      <c r="AW165" s="10">
        <f t="shared" si="198"/>
        <v>1</v>
      </c>
      <c r="AX165" s="10">
        <f t="shared" si="199"/>
        <v>1</v>
      </c>
      <c r="AY165" s="10">
        <f t="shared" si="200"/>
        <v>1</v>
      </c>
      <c r="AZ165" s="10">
        <f t="shared" si="201"/>
        <v>1</v>
      </c>
      <c r="BA165" s="10">
        <f t="shared" si="202"/>
        <v>1</v>
      </c>
      <c r="BB165" s="10">
        <f t="shared" si="203"/>
        <v>1</v>
      </c>
      <c r="BC165" s="10"/>
      <c r="BE165" s="10">
        <f t="shared" ref="BE165:BE196" si="206">IF(H165="x",1,2)</f>
        <v>2</v>
      </c>
      <c r="BH165" s="10">
        <f t="shared" ref="BH165:BH196" si="207">IF($F165&gt;0,LARGE($I165:$Z165,1),"")</f>
        <v>133</v>
      </c>
      <c r="BI165" s="10" t="str">
        <f t="shared" ref="BI165:BI196" si="208">IF($F165&gt;1,LARGE($I165:$Z165,2),"")</f>
        <v/>
      </c>
      <c r="BJ165" s="10" t="str">
        <f t="shared" ref="BJ165:BJ196" si="209">IF($F165&gt;2,LARGE($I165:$Z165,3),"")</f>
        <v/>
      </c>
      <c r="BK165" s="10" t="str">
        <f t="shared" ref="BK165:BK196" si="210">IF($F165&gt;3,LARGE($I165:$Z165,4),"")</f>
        <v/>
      </c>
      <c r="BL165" s="10" t="str">
        <f t="shared" ref="BL165:BL196" si="211">IF($F165&gt;4,LARGE($I165:$Z165,5),"")</f>
        <v/>
      </c>
      <c r="BM165" s="10" t="str">
        <f t="shared" ref="BM165:BM196" si="212">IF($F165&gt;5,LARGE($I165:$Z165,6),"")</f>
        <v/>
      </c>
      <c r="BN165" s="10" t="str">
        <f t="shared" ref="BN165:BN196" si="213">IF($F165&gt;6,LARGE($I165:$Z165,7),"")</f>
        <v/>
      </c>
      <c r="BO165" s="10" t="str">
        <f t="shared" ref="BO165:BO196" si="214">IF($F165&gt;7,LARGE($I165:$Z165,8),"")</f>
        <v/>
      </c>
      <c r="BP165" s="10" t="str">
        <f t="shared" ref="BP165:BP196" si="215">IF($F165&gt;8,LARGE($I165:$Z165,9),"")</f>
        <v/>
      </c>
      <c r="BQ165" s="10" t="str">
        <f t="shared" ref="BQ165:BQ196" si="216">IF($F165&gt;9,LARGE($I165:$Z165,10),"")</f>
        <v/>
      </c>
      <c r="BR165" s="10" t="str">
        <f t="shared" ref="BR165:BR196" si="217">IF($F165&gt;10,LARGE($I165:$Z165,11),"")</f>
        <v/>
      </c>
      <c r="BS165" s="10" t="str">
        <f t="shared" ref="BS165:BS196" si="218">IF($F165&gt;11,LARGE($I165:$Z165,12),"")</f>
        <v/>
      </c>
      <c r="BT165" s="10" t="str">
        <f t="shared" ref="BT165:BT196" si="219">IF($F165&gt;12,LARGE($I165:$Z165,13),"")</f>
        <v/>
      </c>
      <c r="BU165" s="10" t="str">
        <f t="shared" ref="BU165:BU196" si="220">IF($F165&gt;13,LARGE($I165:$Z165,14),"")</f>
        <v/>
      </c>
      <c r="BV165" s="10" t="str">
        <f t="shared" ref="BV165:BV196" si="221">IF($F165&gt;14,LARGE($I165:$Z165,15),"")</f>
        <v/>
      </c>
      <c r="BW165" s="10" t="str">
        <f t="shared" ref="BW165:BW196" si="222">IF($F165&gt;15,LARGE($I165:$Z165,16),"")</f>
        <v/>
      </c>
      <c r="BX165" s="10" t="str">
        <f t="shared" ref="BX165:BX197" si="223">IF($F165&gt;12,LARGE($I165:$Z165,13),"-")</f>
        <v>-</v>
      </c>
      <c r="BY165" s="10" t="str">
        <f t="shared" ref="BY165:BY197" si="224">IF($F165&gt;13,LARGE($I165:$Z165,14),"-")</f>
        <v>-</v>
      </c>
      <c r="BZ165" s="10" t="str">
        <f t="shared" ref="BZ165:BZ197" si="225">IF($F165&gt;14,LARGE($I165:$Z165,15),"-")</f>
        <v>-</v>
      </c>
      <c r="CA165" s="31">
        <f t="shared" ref="CA165:CA196" si="226">SUM(AA165-F165)-2</f>
        <v>15</v>
      </c>
      <c r="CC165">
        <f t="shared" si="183"/>
        <v>133</v>
      </c>
      <c r="EN165" s="10">
        <v>206</v>
      </c>
      <c r="EP165" s="10">
        <f>IF(BE165&gt;1,AF165,"")</f>
        <v>161</v>
      </c>
      <c r="EQ165" s="10" t="str">
        <f t="shared" si="185"/>
        <v>(155)</v>
      </c>
    </row>
    <row r="166" spans="1:147" ht="15.75">
      <c r="A166" s="7" t="str">
        <f t="shared" si="152"/>
        <v>161 (-)</v>
      </c>
      <c r="B166" s="8" t="s">
        <v>300</v>
      </c>
      <c r="C166" s="9" t="s">
        <v>219</v>
      </c>
      <c r="D166" s="20">
        <f t="shared" si="153"/>
        <v>133</v>
      </c>
      <c r="E166" s="18"/>
      <c r="F166" s="14">
        <f t="shared" si="154"/>
        <v>1</v>
      </c>
      <c r="G166" s="19">
        <f t="shared" si="155"/>
        <v>66.5</v>
      </c>
      <c r="H166" s="18" t="s">
        <v>193</v>
      </c>
      <c r="I166" s="14"/>
      <c r="J166" s="14"/>
      <c r="K166" s="14"/>
      <c r="L166" s="14"/>
      <c r="M166" s="14"/>
      <c r="N166" s="14"/>
      <c r="O166" s="14"/>
      <c r="P166" s="50"/>
      <c r="Q166" s="29"/>
      <c r="R166" s="51"/>
      <c r="S166" s="14"/>
      <c r="T166" s="14"/>
      <c r="U166" s="14"/>
      <c r="V166" s="14">
        <v>133</v>
      </c>
      <c r="W166" s="14"/>
      <c r="X166" s="14"/>
      <c r="Y166" s="14"/>
      <c r="Z166" s="14"/>
      <c r="AA166" s="24">
        <f t="shared" si="156"/>
        <v>18</v>
      </c>
      <c r="AB166" s="68" t="str">
        <f t="shared" si="157"/>
        <v>-</v>
      </c>
      <c r="AC166" s="68" t="str">
        <f t="shared" si="158"/>
        <v>-</v>
      </c>
      <c r="AD166" s="68" t="str">
        <f t="shared" si="159"/>
        <v>-</v>
      </c>
      <c r="AE166" s="32">
        <v>186</v>
      </c>
      <c r="AF166" s="32">
        <f t="shared" si="160"/>
        <v>161</v>
      </c>
      <c r="AG166" s="32" t="str">
        <f t="shared" si="161"/>
        <v>-</v>
      </c>
      <c r="AH166" s="17">
        <v>162</v>
      </c>
      <c r="AK166" s="10">
        <f t="shared" si="186"/>
        <v>1</v>
      </c>
      <c r="AL166" s="10">
        <f t="shared" si="187"/>
        <v>1</v>
      </c>
      <c r="AM166" s="10">
        <f t="shared" si="188"/>
        <v>1</v>
      </c>
      <c r="AN166" s="10">
        <f t="shared" si="189"/>
        <v>1</v>
      </c>
      <c r="AO166" s="10">
        <f t="shared" si="190"/>
        <v>1</v>
      </c>
      <c r="AP166" s="10">
        <f t="shared" si="191"/>
        <v>1</v>
      </c>
      <c r="AQ166" s="10">
        <f t="shared" si="192"/>
        <v>1</v>
      </c>
      <c r="AR166" s="10">
        <f t="shared" si="193"/>
        <v>1</v>
      </c>
      <c r="AS166" s="10">
        <f t="shared" si="194"/>
        <v>1</v>
      </c>
      <c r="AT166" s="10">
        <f t="shared" si="195"/>
        <v>1</v>
      </c>
      <c r="AU166" s="10">
        <f t="shared" si="196"/>
        <v>1</v>
      </c>
      <c r="AV166" s="10">
        <f t="shared" si="197"/>
        <v>1</v>
      </c>
      <c r="AW166" s="10">
        <f t="shared" si="198"/>
        <v>1</v>
      </c>
      <c r="AX166" s="10">
        <f t="shared" si="199"/>
        <v>2</v>
      </c>
      <c r="AY166" s="10">
        <f t="shared" si="200"/>
        <v>2</v>
      </c>
      <c r="AZ166" s="10">
        <f t="shared" si="201"/>
        <v>1</v>
      </c>
      <c r="BA166" s="10">
        <f t="shared" si="202"/>
        <v>1</v>
      </c>
      <c r="BB166" s="10">
        <f t="shared" si="203"/>
        <v>1</v>
      </c>
      <c r="BC166" s="10"/>
      <c r="BE166" s="10">
        <f t="shared" si="206"/>
        <v>1</v>
      </c>
      <c r="BH166" s="10">
        <f t="shared" si="207"/>
        <v>133</v>
      </c>
      <c r="BI166" s="10" t="str">
        <f t="shared" si="208"/>
        <v/>
      </c>
      <c r="BJ166" s="10" t="str">
        <f t="shared" si="209"/>
        <v/>
      </c>
      <c r="BK166" s="10" t="str">
        <f t="shared" si="210"/>
        <v/>
      </c>
      <c r="BL166" s="10" t="str">
        <f t="shared" si="211"/>
        <v/>
      </c>
      <c r="BM166" s="10" t="str">
        <f t="shared" si="212"/>
        <v/>
      </c>
      <c r="BN166" s="10" t="str">
        <f t="shared" si="213"/>
        <v/>
      </c>
      <c r="BO166" s="10" t="str">
        <f t="shared" si="214"/>
        <v/>
      </c>
      <c r="BP166" s="10" t="str">
        <f t="shared" si="215"/>
        <v/>
      </c>
      <c r="BQ166" s="10" t="str">
        <f t="shared" si="216"/>
        <v/>
      </c>
      <c r="BR166" s="10" t="str">
        <f t="shared" si="217"/>
        <v/>
      </c>
      <c r="BS166" s="10" t="str">
        <f t="shared" si="218"/>
        <v/>
      </c>
      <c r="BT166" s="10" t="str">
        <f t="shared" si="219"/>
        <v/>
      </c>
      <c r="BU166" s="10" t="str">
        <f t="shared" si="220"/>
        <v/>
      </c>
      <c r="BV166" s="10" t="str">
        <f t="shared" si="221"/>
        <v/>
      </c>
      <c r="BW166" s="10" t="str">
        <f t="shared" si="222"/>
        <v/>
      </c>
      <c r="BX166" s="10" t="str">
        <f t="shared" si="223"/>
        <v>-</v>
      </c>
      <c r="BY166" s="10" t="str">
        <f t="shared" si="224"/>
        <v>-</v>
      </c>
      <c r="BZ166" s="10" t="str">
        <f t="shared" si="225"/>
        <v>-</v>
      </c>
      <c r="CA166" s="31">
        <f t="shared" si="226"/>
        <v>15</v>
      </c>
      <c r="CC166">
        <f t="shared" si="183"/>
        <v>133</v>
      </c>
      <c r="EN166" s="10">
        <v>160</v>
      </c>
      <c r="EP166" s="10">
        <f>IF(BE166&gt;=1,AF166,"")</f>
        <v>161</v>
      </c>
      <c r="EQ166" s="10" t="str">
        <f t="shared" si="185"/>
        <v>(-)</v>
      </c>
    </row>
    <row r="167" spans="1:147" ht="15.75">
      <c r="A167" s="7" t="str">
        <f t="shared" si="152"/>
        <v>163 (-)</v>
      </c>
      <c r="B167" s="39" t="s">
        <v>312</v>
      </c>
      <c r="C167" s="9" t="s">
        <v>333</v>
      </c>
      <c r="D167" s="20">
        <f t="shared" si="153"/>
        <v>129</v>
      </c>
      <c r="E167" s="18"/>
      <c r="F167" s="14">
        <f t="shared" si="154"/>
        <v>1</v>
      </c>
      <c r="G167" s="19">
        <f t="shared" si="155"/>
        <v>64.5</v>
      </c>
      <c r="H167" s="18" t="s">
        <v>193</v>
      </c>
      <c r="I167" s="14"/>
      <c r="J167" s="14"/>
      <c r="K167" s="14"/>
      <c r="L167" s="14"/>
      <c r="M167" s="14"/>
      <c r="N167" s="14"/>
      <c r="O167" s="14"/>
      <c r="P167" s="50"/>
      <c r="Q167" s="29"/>
      <c r="R167" s="51"/>
      <c r="S167" s="14"/>
      <c r="T167" s="64"/>
      <c r="U167" s="14"/>
      <c r="V167" s="14">
        <v>129</v>
      </c>
      <c r="W167" s="14"/>
      <c r="X167" s="14"/>
      <c r="Y167" s="14"/>
      <c r="Z167" s="14"/>
      <c r="AA167" s="24">
        <f t="shared" si="156"/>
        <v>18</v>
      </c>
      <c r="AB167" s="68" t="str">
        <f t="shared" si="157"/>
        <v>-</v>
      </c>
      <c r="AC167" s="68" t="str">
        <f t="shared" si="158"/>
        <v>-</v>
      </c>
      <c r="AD167" s="68" t="str">
        <f t="shared" si="159"/>
        <v>-</v>
      </c>
      <c r="AE167" s="32">
        <v>187</v>
      </c>
      <c r="AF167" s="32">
        <f t="shared" si="160"/>
        <v>163</v>
      </c>
      <c r="AG167" s="32" t="str">
        <f t="shared" si="161"/>
        <v>-</v>
      </c>
      <c r="AH167" s="17">
        <v>163</v>
      </c>
      <c r="AK167" s="10">
        <f t="shared" si="186"/>
        <v>1</v>
      </c>
      <c r="AL167" s="10">
        <f t="shared" si="187"/>
        <v>1</v>
      </c>
      <c r="AM167" s="10">
        <f t="shared" si="188"/>
        <v>1</v>
      </c>
      <c r="AN167" s="10">
        <f t="shared" si="189"/>
        <v>1</v>
      </c>
      <c r="AO167" s="10">
        <f t="shared" si="190"/>
        <v>1</v>
      </c>
      <c r="AP167" s="10">
        <f t="shared" si="191"/>
        <v>1</v>
      </c>
      <c r="AQ167" s="10">
        <f t="shared" si="192"/>
        <v>1</v>
      </c>
      <c r="AR167" s="10">
        <f t="shared" si="193"/>
        <v>1</v>
      </c>
      <c r="AS167" s="10">
        <f t="shared" si="194"/>
        <v>1</v>
      </c>
      <c r="AT167" s="10">
        <f t="shared" si="195"/>
        <v>1</v>
      </c>
      <c r="AU167" s="10">
        <f t="shared" si="196"/>
        <v>1</v>
      </c>
      <c r="AV167" s="10">
        <f t="shared" si="197"/>
        <v>1</v>
      </c>
      <c r="AW167" s="10">
        <f t="shared" si="198"/>
        <v>1</v>
      </c>
      <c r="AX167" s="10">
        <f t="shared" si="199"/>
        <v>2</v>
      </c>
      <c r="AY167" s="10">
        <f t="shared" si="200"/>
        <v>2</v>
      </c>
      <c r="AZ167" s="10">
        <f t="shared" si="201"/>
        <v>1</v>
      </c>
      <c r="BA167" s="10">
        <f t="shared" si="202"/>
        <v>1</v>
      </c>
      <c r="BB167" s="10">
        <f t="shared" si="203"/>
        <v>1</v>
      </c>
      <c r="BC167" s="10"/>
      <c r="BE167" s="10">
        <f t="shared" si="206"/>
        <v>1</v>
      </c>
      <c r="BH167" s="10">
        <f t="shared" si="207"/>
        <v>129</v>
      </c>
      <c r="BI167" s="10" t="str">
        <f t="shared" si="208"/>
        <v/>
      </c>
      <c r="BJ167" s="10" t="str">
        <f t="shared" si="209"/>
        <v/>
      </c>
      <c r="BK167" s="10" t="str">
        <f t="shared" si="210"/>
        <v/>
      </c>
      <c r="BL167" s="10" t="str">
        <f t="shared" si="211"/>
        <v/>
      </c>
      <c r="BM167" s="10" t="str">
        <f t="shared" si="212"/>
        <v/>
      </c>
      <c r="BN167" s="10" t="str">
        <f t="shared" si="213"/>
        <v/>
      </c>
      <c r="BO167" s="10" t="str">
        <f t="shared" si="214"/>
        <v/>
      </c>
      <c r="BP167" s="10" t="str">
        <f t="shared" si="215"/>
        <v/>
      </c>
      <c r="BQ167" s="10" t="str">
        <f t="shared" si="216"/>
        <v/>
      </c>
      <c r="BR167" s="10" t="str">
        <f t="shared" si="217"/>
        <v/>
      </c>
      <c r="BS167" s="10" t="str">
        <f t="shared" si="218"/>
        <v/>
      </c>
      <c r="BT167" s="10" t="str">
        <f t="shared" si="219"/>
        <v/>
      </c>
      <c r="BU167" s="10" t="str">
        <f t="shared" si="220"/>
        <v/>
      </c>
      <c r="BV167" s="10" t="str">
        <f t="shared" si="221"/>
        <v/>
      </c>
      <c r="BW167" s="10" t="str">
        <f t="shared" si="222"/>
        <v/>
      </c>
      <c r="BX167" s="10" t="str">
        <f t="shared" si="223"/>
        <v>-</v>
      </c>
      <c r="BY167" s="10" t="str">
        <f t="shared" si="224"/>
        <v>-</v>
      </c>
      <c r="BZ167" s="10" t="str">
        <f t="shared" si="225"/>
        <v>-</v>
      </c>
      <c r="CA167" s="31">
        <f t="shared" si="226"/>
        <v>15</v>
      </c>
      <c r="CC167">
        <f t="shared" si="183"/>
        <v>129</v>
      </c>
      <c r="EN167" s="10">
        <v>161</v>
      </c>
      <c r="EP167" s="10">
        <v>161</v>
      </c>
      <c r="EQ167" s="10" t="str">
        <f t="shared" si="185"/>
        <v>(-)</v>
      </c>
    </row>
    <row r="168" spans="1:147" ht="15.75">
      <c r="A168" s="7" t="str">
        <f t="shared" si="152"/>
        <v>164 (-)</v>
      </c>
      <c r="B168" s="8" t="s">
        <v>325</v>
      </c>
      <c r="C168" s="9" t="s">
        <v>332</v>
      </c>
      <c r="D168" s="20">
        <f t="shared" si="153"/>
        <v>126</v>
      </c>
      <c r="E168" s="18"/>
      <c r="F168" s="14">
        <f t="shared" si="154"/>
        <v>1</v>
      </c>
      <c r="G168" s="19">
        <f t="shared" si="155"/>
        <v>63</v>
      </c>
      <c r="H168" s="18" t="s">
        <v>193</v>
      </c>
      <c r="I168" s="14"/>
      <c r="J168" s="14"/>
      <c r="K168" s="14"/>
      <c r="L168" s="14"/>
      <c r="M168" s="14"/>
      <c r="N168" s="14"/>
      <c r="O168" s="14"/>
      <c r="P168" s="50"/>
      <c r="Q168" s="29"/>
      <c r="R168" s="51"/>
      <c r="S168" s="14"/>
      <c r="T168" s="14"/>
      <c r="U168" s="64"/>
      <c r="V168" s="64">
        <v>126</v>
      </c>
      <c r="W168" s="14"/>
      <c r="X168" s="14"/>
      <c r="Y168" s="14"/>
      <c r="Z168" s="14"/>
      <c r="AA168" s="24">
        <f t="shared" si="156"/>
        <v>18</v>
      </c>
      <c r="AB168" s="68" t="str">
        <f t="shared" si="157"/>
        <v>-</v>
      </c>
      <c r="AC168" s="68" t="str">
        <f t="shared" si="158"/>
        <v>-</v>
      </c>
      <c r="AD168" s="68" t="str">
        <f t="shared" si="159"/>
        <v>-</v>
      </c>
      <c r="AE168" s="32">
        <v>199</v>
      </c>
      <c r="AF168" s="32">
        <f t="shared" si="160"/>
        <v>164</v>
      </c>
      <c r="AG168" s="32" t="str">
        <f t="shared" si="161"/>
        <v>-</v>
      </c>
      <c r="AH168" s="17">
        <v>164</v>
      </c>
      <c r="AK168" s="10">
        <f t="shared" si="186"/>
        <v>1</v>
      </c>
      <c r="AL168" s="10">
        <f t="shared" si="187"/>
        <v>1</v>
      </c>
      <c r="AM168" s="10">
        <f t="shared" si="188"/>
        <v>1</v>
      </c>
      <c r="AN168" s="10">
        <f t="shared" si="189"/>
        <v>1</v>
      </c>
      <c r="AO168" s="10">
        <f t="shared" si="190"/>
        <v>1</v>
      </c>
      <c r="AP168" s="10">
        <f t="shared" si="191"/>
        <v>1</v>
      </c>
      <c r="AQ168" s="10">
        <f t="shared" si="192"/>
        <v>1</v>
      </c>
      <c r="AR168" s="10">
        <f t="shared" si="193"/>
        <v>1</v>
      </c>
      <c r="AS168" s="10">
        <f t="shared" si="194"/>
        <v>1</v>
      </c>
      <c r="AT168" s="10">
        <f t="shared" si="195"/>
        <v>1</v>
      </c>
      <c r="AU168" s="10">
        <f t="shared" si="196"/>
        <v>1</v>
      </c>
      <c r="AV168" s="10">
        <f t="shared" si="197"/>
        <v>1</v>
      </c>
      <c r="AW168" s="10">
        <f t="shared" si="198"/>
        <v>1</v>
      </c>
      <c r="AX168" s="10">
        <f t="shared" si="199"/>
        <v>2</v>
      </c>
      <c r="AY168" s="10">
        <f t="shared" si="200"/>
        <v>2</v>
      </c>
      <c r="AZ168" s="10">
        <f t="shared" si="201"/>
        <v>1</v>
      </c>
      <c r="BA168" s="10">
        <f t="shared" si="202"/>
        <v>1</v>
      </c>
      <c r="BB168" s="10">
        <f t="shared" si="203"/>
        <v>1</v>
      </c>
      <c r="BC168" s="10"/>
      <c r="BE168" s="10">
        <f t="shared" si="206"/>
        <v>1</v>
      </c>
      <c r="BH168" s="10">
        <f t="shared" si="207"/>
        <v>126</v>
      </c>
      <c r="BI168" s="10" t="str">
        <f t="shared" si="208"/>
        <v/>
      </c>
      <c r="BJ168" s="10" t="str">
        <f t="shared" si="209"/>
        <v/>
      </c>
      <c r="BK168" s="10" t="str">
        <f t="shared" si="210"/>
        <v/>
      </c>
      <c r="BL168" s="10" t="str">
        <f t="shared" si="211"/>
        <v/>
      </c>
      <c r="BM168" s="10" t="str">
        <f t="shared" si="212"/>
        <v/>
      </c>
      <c r="BN168" s="10" t="str">
        <f t="shared" si="213"/>
        <v/>
      </c>
      <c r="BO168" s="10" t="str">
        <f t="shared" si="214"/>
        <v/>
      </c>
      <c r="BP168" s="10" t="str">
        <f t="shared" si="215"/>
        <v/>
      </c>
      <c r="BQ168" s="10" t="str">
        <f t="shared" si="216"/>
        <v/>
      </c>
      <c r="BR168" s="10" t="str">
        <f t="shared" si="217"/>
        <v/>
      </c>
      <c r="BS168" s="10" t="str">
        <f t="shared" si="218"/>
        <v/>
      </c>
      <c r="BT168" s="10" t="str">
        <f t="shared" si="219"/>
        <v/>
      </c>
      <c r="BU168" s="10" t="str">
        <f t="shared" si="220"/>
        <v/>
      </c>
      <c r="BV168" s="10" t="str">
        <f t="shared" si="221"/>
        <v/>
      </c>
      <c r="BW168" s="10" t="str">
        <f t="shared" si="222"/>
        <v/>
      </c>
      <c r="BX168" s="10" t="str">
        <f t="shared" si="223"/>
        <v>-</v>
      </c>
      <c r="BY168" s="10" t="str">
        <f t="shared" si="224"/>
        <v>-</v>
      </c>
      <c r="BZ168" s="10" t="str">
        <f t="shared" si="225"/>
        <v>-</v>
      </c>
      <c r="CA168" s="31">
        <f t="shared" si="226"/>
        <v>15</v>
      </c>
      <c r="CC168">
        <f t="shared" si="183"/>
        <v>126</v>
      </c>
      <c r="EN168" s="10">
        <v>162</v>
      </c>
      <c r="EP168" s="10" t="str">
        <f>IF(BE168&gt;1,AF168,"")</f>
        <v/>
      </c>
      <c r="EQ168" s="10" t="str">
        <f t="shared" si="185"/>
        <v>(-)</v>
      </c>
    </row>
    <row r="169" spans="1:147" ht="15.75">
      <c r="A169" s="7" t="str">
        <f t="shared" si="152"/>
        <v>165 (-)</v>
      </c>
      <c r="B169" s="8" t="s">
        <v>313</v>
      </c>
      <c r="C169" s="9" t="s">
        <v>335</v>
      </c>
      <c r="D169" s="20">
        <f t="shared" si="153"/>
        <v>125</v>
      </c>
      <c r="E169" s="18"/>
      <c r="F169" s="14">
        <f t="shared" si="154"/>
        <v>1</v>
      </c>
      <c r="G169" s="19">
        <f t="shared" si="155"/>
        <v>62.5</v>
      </c>
      <c r="H169" s="18" t="s">
        <v>193</v>
      </c>
      <c r="I169" s="61"/>
      <c r="J169" s="61"/>
      <c r="K169" s="61"/>
      <c r="L169" s="61"/>
      <c r="M169" s="61"/>
      <c r="N169" s="61"/>
      <c r="O169" s="61"/>
      <c r="P169" s="96"/>
      <c r="Q169" s="61"/>
      <c r="R169" s="94"/>
      <c r="S169" s="61"/>
      <c r="T169" s="61"/>
      <c r="U169" s="61"/>
      <c r="V169" s="61">
        <v>125</v>
      </c>
      <c r="W169" s="61"/>
      <c r="X169" s="61"/>
      <c r="Y169" s="61"/>
      <c r="Z169" s="61"/>
      <c r="AA169" s="104">
        <f t="shared" si="156"/>
        <v>18</v>
      </c>
      <c r="AB169" s="68" t="str">
        <f t="shared" si="157"/>
        <v>-</v>
      </c>
      <c r="AC169" s="68" t="str">
        <f t="shared" si="158"/>
        <v>-</v>
      </c>
      <c r="AD169" s="68" t="str">
        <f t="shared" si="159"/>
        <v>-</v>
      </c>
      <c r="AE169" s="32">
        <v>188</v>
      </c>
      <c r="AF169" s="32">
        <f t="shared" si="160"/>
        <v>165</v>
      </c>
      <c r="AG169" s="32" t="str">
        <f t="shared" si="161"/>
        <v>-</v>
      </c>
      <c r="AH169" s="17">
        <v>165</v>
      </c>
      <c r="AK169" s="10">
        <f t="shared" si="186"/>
        <v>1</v>
      </c>
      <c r="AL169" s="10">
        <f t="shared" si="187"/>
        <v>1</v>
      </c>
      <c r="AM169" s="10">
        <f t="shared" si="188"/>
        <v>1</v>
      </c>
      <c r="AN169" s="10">
        <f t="shared" si="189"/>
        <v>1</v>
      </c>
      <c r="AO169" s="10">
        <f t="shared" si="190"/>
        <v>1</v>
      </c>
      <c r="AP169" s="10">
        <f t="shared" si="191"/>
        <v>1</v>
      </c>
      <c r="AQ169" s="10">
        <f t="shared" si="192"/>
        <v>1</v>
      </c>
      <c r="AR169" s="10">
        <f t="shared" si="193"/>
        <v>1</v>
      </c>
      <c r="AS169" s="10">
        <f t="shared" si="194"/>
        <v>1</v>
      </c>
      <c r="AT169" s="10">
        <f t="shared" si="195"/>
        <v>1</v>
      </c>
      <c r="AU169" s="10">
        <f t="shared" si="196"/>
        <v>1</v>
      </c>
      <c r="AV169" s="10">
        <f t="shared" si="197"/>
        <v>1</v>
      </c>
      <c r="AW169" s="10">
        <f t="shared" si="198"/>
        <v>1</v>
      </c>
      <c r="AX169" s="10">
        <f t="shared" si="199"/>
        <v>2</v>
      </c>
      <c r="AY169" s="10">
        <f t="shared" si="200"/>
        <v>2</v>
      </c>
      <c r="AZ169" s="10">
        <f t="shared" si="201"/>
        <v>1</v>
      </c>
      <c r="BA169" s="10">
        <f t="shared" si="202"/>
        <v>1</v>
      </c>
      <c r="BB169" s="10">
        <f t="shared" si="203"/>
        <v>1</v>
      </c>
      <c r="BC169" s="10"/>
      <c r="BE169" s="10">
        <f t="shared" si="206"/>
        <v>1</v>
      </c>
      <c r="BH169" s="10">
        <f t="shared" si="207"/>
        <v>125</v>
      </c>
      <c r="BI169" s="10" t="str">
        <f t="shared" si="208"/>
        <v/>
      </c>
      <c r="BJ169" s="10" t="str">
        <f t="shared" si="209"/>
        <v/>
      </c>
      <c r="BK169" s="10" t="str">
        <f t="shared" si="210"/>
        <v/>
      </c>
      <c r="BL169" s="10" t="str">
        <f t="shared" si="211"/>
        <v/>
      </c>
      <c r="BM169" s="10" t="str">
        <f t="shared" si="212"/>
        <v/>
      </c>
      <c r="BN169" s="10" t="str">
        <f t="shared" si="213"/>
        <v/>
      </c>
      <c r="BO169" s="10" t="str">
        <f t="shared" si="214"/>
        <v/>
      </c>
      <c r="BP169" s="10" t="str">
        <f t="shared" si="215"/>
        <v/>
      </c>
      <c r="BQ169" s="10" t="str">
        <f t="shared" si="216"/>
        <v/>
      </c>
      <c r="BR169" s="10" t="str">
        <f t="shared" si="217"/>
        <v/>
      </c>
      <c r="BS169" s="10" t="str">
        <f t="shared" si="218"/>
        <v/>
      </c>
      <c r="BT169" s="10" t="str">
        <f t="shared" si="219"/>
        <v/>
      </c>
      <c r="BU169" s="10" t="str">
        <f t="shared" si="220"/>
        <v/>
      </c>
      <c r="BV169" s="10" t="str">
        <f t="shared" si="221"/>
        <v/>
      </c>
      <c r="BW169" s="10" t="str">
        <f t="shared" si="222"/>
        <v/>
      </c>
      <c r="BX169" s="10" t="str">
        <f t="shared" si="223"/>
        <v>-</v>
      </c>
      <c r="BY169" s="10" t="str">
        <f t="shared" si="224"/>
        <v>-</v>
      </c>
      <c r="BZ169" s="10" t="str">
        <f t="shared" si="225"/>
        <v>-</v>
      </c>
      <c r="CA169" s="31">
        <f t="shared" si="226"/>
        <v>15</v>
      </c>
      <c r="CC169">
        <f t="shared" si="183"/>
        <v>125</v>
      </c>
      <c r="EN169" s="10">
        <v>163</v>
      </c>
      <c r="EP169" s="10" t="str">
        <f>IF(BE169&gt;1,AF169,"")</f>
        <v/>
      </c>
      <c r="EQ169" s="10" t="str">
        <f t="shared" si="185"/>
        <v>(-)</v>
      </c>
    </row>
    <row r="170" spans="1:147" ht="15.75">
      <c r="A170" s="7" t="str">
        <f t="shared" si="152"/>
        <v>166 (156)</v>
      </c>
      <c r="B170" s="8" t="s">
        <v>242</v>
      </c>
      <c r="C170" s="9" t="s">
        <v>241</v>
      </c>
      <c r="D170" s="20">
        <f t="shared" si="153"/>
        <v>122</v>
      </c>
      <c r="E170" s="18"/>
      <c r="F170" s="14">
        <f t="shared" si="154"/>
        <v>1</v>
      </c>
      <c r="G170" s="19">
        <f t="shared" si="155"/>
        <v>61</v>
      </c>
      <c r="H170" s="18"/>
      <c r="I170" s="61"/>
      <c r="J170" s="61"/>
      <c r="K170" s="61">
        <v>122</v>
      </c>
      <c r="L170" s="61"/>
      <c r="M170" s="61"/>
      <c r="N170" s="61"/>
      <c r="O170" s="61"/>
      <c r="P170" s="96"/>
      <c r="Q170" s="61"/>
      <c r="R170" s="94"/>
      <c r="S170" s="61"/>
      <c r="T170" s="61"/>
      <c r="U170" s="61"/>
      <c r="V170" s="61"/>
      <c r="W170" s="61"/>
      <c r="X170" s="61"/>
      <c r="Y170" s="61"/>
      <c r="Z170" s="61"/>
      <c r="AA170" s="104">
        <f t="shared" si="156"/>
        <v>18</v>
      </c>
      <c r="AB170" s="68" t="str">
        <f t="shared" si="157"/>
        <v>-</v>
      </c>
      <c r="AC170" s="68" t="str">
        <f t="shared" si="158"/>
        <v>-</v>
      </c>
      <c r="AD170" s="68" t="str">
        <f t="shared" si="159"/>
        <v>-</v>
      </c>
      <c r="AE170" s="32">
        <v>156</v>
      </c>
      <c r="AF170" s="32">
        <f t="shared" si="160"/>
        <v>166</v>
      </c>
      <c r="AG170" s="32" t="str">
        <f t="shared" si="161"/>
        <v>-</v>
      </c>
      <c r="AH170" s="17">
        <v>166</v>
      </c>
      <c r="AK170" s="10">
        <f t="shared" si="186"/>
        <v>1</v>
      </c>
      <c r="AL170" s="10">
        <f t="shared" si="187"/>
        <v>1</v>
      </c>
      <c r="AM170" s="10">
        <f t="shared" si="188"/>
        <v>2</v>
      </c>
      <c r="AN170" s="10">
        <f t="shared" si="189"/>
        <v>2</v>
      </c>
      <c r="AO170" s="10">
        <f t="shared" si="190"/>
        <v>1</v>
      </c>
      <c r="AP170" s="10">
        <f t="shared" si="191"/>
        <v>1</v>
      </c>
      <c r="AQ170" s="10">
        <f t="shared" si="192"/>
        <v>1</v>
      </c>
      <c r="AR170" s="10">
        <f t="shared" si="193"/>
        <v>1</v>
      </c>
      <c r="AS170" s="10">
        <f t="shared" si="194"/>
        <v>1</v>
      </c>
      <c r="AT170" s="10">
        <f t="shared" si="195"/>
        <v>1</v>
      </c>
      <c r="AU170" s="10">
        <f t="shared" si="196"/>
        <v>1</v>
      </c>
      <c r="AV170" s="10">
        <f t="shared" si="197"/>
        <v>1</v>
      </c>
      <c r="AW170" s="10">
        <f t="shared" si="198"/>
        <v>1</v>
      </c>
      <c r="AX170" s="10">
        <f t="shared" si="199"/>
        <v>1</v>
      </c>
      <c r="AY170" s="10">
        <f t="shared" si="200"/>
        <v>1</v>
      </c>
      <c r="AZ170" s="10">
        <f t="shared" si="201"/>
        <v>1</v>
      </c>
      <c r="BA170" s="10">
        <f t="shared" si="202"/>
        <v>1</v>
      </c>
      <c r="BB170" s="10">
        <f t="shared" si="203"/>
        <v>1</v>
      </c>
      <c r="BC170" s="10"/>
      <c r="BE170" s="10">
        <f t="shared" si="206"/>
        <v>2</v>
      </c>
      <c r="BH170" s="10">
        <f t="shared" si="207"/>
        <v>122</v>
      </c>
      <c r="BI170" s="10" t="str">
        <f t="shared" si="208"/>
        <v/>
      </c>
      <c r="BJ170" s="10" t="str">
        <f t="shared" si="209"/>
        <v/>
      </c>
      <c r="BK170" s="10" t="str">
        <f t="shared" si="210"/>
        <v/>
      </c>
      <c r="BL170" s="10" t="str">
        <f t="shared" si="211"/>
        <v/>
      </c>
      <c r="BM170" s="10" t="str">
        <f t="shared" si="212"/>
        <v/>
      </c>
      <c r="BN170" s="10" t="str">
        <f t="shared" si="213"/>
        <v/>
      </c>
      <c r="BO170" s="10" t="str">
        <f t="shared" si="214"/>
        <v/>
      </c>
      <c r="BP170" s="10" t="str">
        <f t="shared" si="215"/>
        <v/>
      </c>
      <c r="BQ170" s="10" t="str">
        <f t="shared" si="216"/>
        <v/>
      </c>
      <c r="BR170" s="10" t="str">
        <f t="shared" si="217"/>
        <v/>
      </c>
      <c r="BS170" s="10" t="str">
        <f t="shared" si="218"/>
        <v/>
      </c>
      <c r="BT170" s="10" t="str">
        <f t="shared" si="219"/>
        <v/>
      </c>
      <c r="BU170" s="10" t="str">
        <f t="shared" si="220"/>
        <v/>
      </c>
      <c r="BV170" s="10" t="str">
        <f t="shared" si="221"/>
        <v/>
      </c>
      <c r="BW170" s="10" t="str">
        <f t="shared" si="222"/>
        <v/>
      </c>
      <c r="BX170" s="10" t="str">
        <f t="shared" si="223"/>
        <v>-</v>
      </c>
      <c r="BY170" s="10" t="str">
        <f t="shared" si="224"/>
        <v>-</v>
      </c>
      <c r="BZ170" s="10" t="str">
        <f t="shared" si="225"/>
        <v>-</v>
      </c>
      <c r="CA170" s="31">
        <f t="shared" si="226"/>
        <v>15</v>
      </c>
      <c r="CC170">
        <f t="shared" si="183"/>
        <v>122</v>
      </c>
      <c r="EN170" s="10">
        <v>164</v>
      </c>
      <c r="EP170" s="10">
        <f>IF(BE170&gt;1,AF170,"")</f>
        <v>166</v>
      </c>
      <c r="EQ170" s="10" t="str">
        <f t="shared" si="185"/>
        <v>(156)</v>
      </c>
    </row>
    <row r="171" spans="1:147" ht="15.75">
      <c r="A171" s="7" t="str">
        <f t="shared" si="152"/>
        <v>166 (-)</v>
      </c>
      <c r="B171" s="92" t="s">
        <v>314</v>
      </c>
      <c r="C171" s="62" t="s">
        <v>336</v>
      </c>
      <c r="D171" s="20">
        <f t="shared" si="153"/>
        <v>122</v>
      </c>
      <c r="E171" s="18"/>
      <c r="F171" s="14">
        <f t="shared" si="154"/>
        <v>1</v>
      </c>
      <c r="G171" s="19">
        <f t="shared" si="155"/>
        <v>61</v>
      </c>
      <c r="H171" s="18" t="s">
        <v>193</v>
      </c>
      <c r="I171" s="14"/>
      <c r="J171" s="14"/>
      <c r="K171" s="14"/>
      <c r="L171" s="14"/>
      <c r="M171" s="14"/>
      <c r="N171" s="14"/>
      <c r="O171" s="14"/>
      <c r="P171" s="50"/>
      <c r="Q171" s="29"/>
      <c r="R171" s="51"/>
      <c r="S171" s="14"/>
      <c r="T171" s="64"/>
      <c r="U171" s="14"/>
      <c r="V171" s="14">
        <v>122</v>
      </c>
      <c r="W171" s="14"/>
      <c r="X171" s="14"/>
      <c r="Y171" s="14"/>
      <c r="Z171" s="14"/>
      <c r="AA171" s="24">
        <f t="shared" si="156"/>
        <v>18</v>
      </c>
      <c r="AB171" s="68" t="str">
        <f t="shared" si="157"/>
        <v>-</v>
      </c>
      <c r="AC171" s="68" t="str">
        <f t="shared" si="158"/>
        <v>-</v>
      </c>
      <c r="AD171" s="68" t="str">
        <f t="shared" si="159"/>
        <v>-</v>
      </c>
      <c r="AE171" s="32">
        <v>189</v>
      </c>
      <c r="AF171" s="32">
        <f t="shared" si="160"/>
        <v>166</v>
      </c>
      <c r="AG171" s="32" t="str">
        <f t="shared" si="161"/>
        <v>-</v>
      </c>
      <c r="AH171" s="17">
        <v>167</v>
      </c>
      <c r="AK171" s="10">
        <f t="shared" si="186"/>
        <v>1</v>
      </c>
      <c r="AL171" s="10">
        <f t="shared" si="187"/>
        <v>1</v>
      </c>
      <c r="AM171" s="10">
        <f t="shared" si="188"/>
        <v>1</v>
      </c>
      <c r="AN171" s="10">
        <f t="shared" si="189"/>
        <v>1</v>
      </c>
      <c r="AO171" s="10">
        <f t="shared" si="190"/>
        <v>1</v>
      </c>
      <c r="AP171" s="10">
        <f t="shared" si="191"/>
        <v>1</v>
      </c>
      <c r="AQ171" s="10">
        <f t="shared" si="192"/>
        <v>1</v>
      </c>
      <c r="AR171" s="10">
        <f t="shared" si="193"/>
        <v>1</v>
      </c>
      <c r="AS171" s="10">
        <f t="shared" si="194"/>
        <v>1</v>
      </c>
      <c r="AT171" s="10">
        <f t="shared" si="195"/>
        <v>1</v>
      </c>
      <c r="AU171" s="10">
        <f t="shared" si="196"/>
        <v>1</v>
      </c>
      <c r="AV171" s="10">
        <f t="shared" si="197"/>
        <v>1</v>
      </c>
      <c r="AW171" s="10">
        <f t="shared" si="198"/>
        <v>1</v>
      </c>
      <c r="AX171" s="10">
        <f t="shared" si="199"/>
        <v>2</v>
      </c>
      <c r="AY171" s="10">
        <f t="shared" si="200"/>
        <v>2</v>
      </c>
      <c r="AZ171" s="10">
        <f t="shared" si="201"/>
        <v>1</v>
      </c>
      <c r="BA171" s="10">
        <f t="shared" si="202"/>
        <v>1</v>
      </c>
      <c r="BB171" s="10">
        <f t="shared" si="203"/>
        <v>1</v>
      </c>
      <c r="BC171" s="10"/>
      <c r="BE171" s="10">
        <f t="shared" si="206"/>
        <v>1</v>
      </c>
      <c r="BH171" s="10">
        <f t="shared" si="207"/>
        <v>122</v>
      </c>
      <c r="BI171" s="10" t="str">
        <f t="shared" si="208"/>
        <v/>
      </c>
      <c r="BJ171" s="10" t="str">
        <f t="shared" si="209"/>
        <v/>
      </c>
      <c r="BK171" s="10" t="str">
        <f t="shared" si="210"/>
        <v/>
      </c>
      <c r="BL171" s="10" t="str">
        <f t="shared" si="211"/>
        <v/>
      </c>
      <c r="BM171" s="10" t="str">
        <f t="shared" si="212"/>
        <v/>
      </c>
      <c r="BN171" s="10" t="str">
        <f t="shared" si="213"/>
        <v/>
      </c>
      <c r="BO171" s="10" t="str">
        <f t="shared" si="214"/>
        <v/>
      </c>
      <c r="BP171" s="10" t="str">
        <f t="shared" si="215"/>
        <v/>
      </c>
      <c r="BQ171" s="10" t="str">
        <f t="shared" si="216"/>
        <v/>
      </c>
      <c r="BR171" s="10" t="str">
        <f t="shared" si="217"/>
        <v/>
      </c>
      <c r="BS171" s="10" t="str">
        <f t="shared" si="218"/>
        <v/>
      </c>
      <c r="BT171" s="10" t="str">
        <f t="shared" si="219"/>
        <v/>
      </c>
      <c r="BU171" s="10" t="str">
        <f t="shared" si="220"/>
        <v/>
      </c>
      <c r="BV171" s="10" t="str">
        <f t="shared" si="221"/>
        <v/>
      </c>
      <c r="BW171" s="10" t="str">
        <f t="shared" si="222"/>
        <v/>
      </c>
      <c r="BX171" s="10" t="str">
        <f t="shared" si="223"/>
        <v>-</v>
      </c>
      <c r="BY171" s="10" t="str">
        <f t="shared" si="224"/>
        <v>-</v>
      </c>
      <c r="BZ171" s="10" t="str">
        <f t="shared" si="225"/>
        <v>-</v>
      </c>
      <c r="CA171" s="31">
        <f t="shared" si="226"/>
        <v>15</v>
      </c>
      <c r="CC171">
        <f t="shared" si="183"/>
        <v>122</v>
      </c>
      <c r="EN171" s="10">
        <v>165</v>
      </c>
      <c r="EP171" s="10" t="str">
        <f>IF(BE171&gt;1,AF171,"")</f>
        <v/>
      </c>
      <c r="EQ171" s="10" t="str">
        <f t="shared" si="185"/>
        <v>(-)</v>
      </c>
    </row>
    <row r="172" spans="1:147" ht="15.75">
      <c r="A172" s="7" t="str">
        <f t="shared" si="152"/>
        <v>168 (157)</v>
      </c>
      <c r="B172" s="8" t="s">
        <v>243</v>
      </c>
      <c r="C172" s="62" t="s">
        <v>241</v>
      </c>
      <c r="D172" s="20">
        <f t="shared" si="153"/>
        <v>121</v>
      </c>
      <c r="E172" s="18"/>
      <c r="F172" s="14">
        <f t="shared" si="154"/>
        <v>1</v>
      </c>
      <c r="G172" s="19">
        <f t="shared" si="155"/>
        <v>60.5</v>
      </c>
      <c r="H172" s="18"/>
      <c r="I172" s="14"/>
      <c r="J172" s="14"/>
      <c r="K172" s="14">
        <v>121</v>
      </c>
      <c r="L172" s="14"/>
      <c r="M172" s="14"/>
      <c r="N172" s="14"/>
      <c r="O172" s="14"/>
      <c r="P172" s="50"/>
      <c r="Q172" s="29"/>
      <c r="R172" s="51"/>
      <c r="S172" s="14"/>
      <c r="T172" s="64"/>
      <c r="U172" s="14"/>
      <c r="V172" s="14"/>
      <c r="W172" s="14"/>
      <c r="X172" s="14"/>
      <c r="Y172" s="14"/>
      <c r="Z172" s="14"/>
      <c r="AA172" s="24">
        <f t="shared" si="156"/>
        <v>18</v>
      </c>
      <c r="AB172" s="68" t="str">
        <f t="shared" si="157"/>
        <v>-</v>
      </c>
      <c r="AC172" s="68" t="str">
        <f t="shared" si="158"/>
        <v>-</v>
      </c>
      <c r="AD172" s="68" t="str">
        <f t="shared" si="159"/>
        <v>-</v>
      </c>
      <c r="AE172" s="32">
        <v>157</v>
      </c>
      <c r="AF172" s="32">
        <f t="shared" si="160"/>
        <v>168</v>
      </c>
      <c r="AG172" s="32" t="str">
        <f t="shared" si="161"/>
        <v>-</v>
      </c>
      <c r="AH172" s="17">
        <v>168</v>
      </c>
      <c r="AK172" s="10">
        <f t="shared" si="186"/>
        <v>1</v>
      </c>
      <c r="AL172" s="10">
        <f t="shared" si="187"/>
        <v>1</v>
      </c>
      <c r="AM172" s="10">
        <f t="shared" si="188"/>
        <v>2</v>
      </c>
      <c r="AN172" s="10">
        <f t="shared" si="189"/>
        <v>2</v>
      </c>
      <c r="AO172" s="10">
        <f t="shared" si="190"/>
        <v>1</v>
      </c>
      <c r="AP172" s="10">
        <f t="shared" si="191"/>
        <v>1</v>
      </c>
      <c r="AQ172" s="10">
        <f t="shared" si="192"/>
        <v>1</v>
      </c>
      <c r="AR172" s="10">
        <f t="shared" si="193"/>
        <v>1</v>
      </c>
      <c r="AS172" s="10">
        <f t="shared" si="194"/>
        <v>1</v>
      </c>
      <c r="AT172" s="10">
        <f t="shared" si="195"/>
        <v>1</v>
      </c>
      <c r="AU172" s="10">
        <f t="shared" si="196"/>
        <v>1</v>
      </c>
      <c r="AV172" s="10">
        <f t="shared" si="197"/>
        <v>1</v>
      </c>
      <c r="AW172" s="10">
        <f t="shared" si="198"/>
        <v>1</v>
      </c>
      <c r="AX172" s="10">
        <f t="shared" si="199"/>
        <v>1</v>
      </c>
      <c r="AY172" s="10">
        <f t="shared" si="200"/>
        <v>1</v>
      </c>
      <c r="AZ172" s="10">
        <f t="shared" si="201"/>
        <v>1</v>
      </c>
      <c r="BA172" s="10">
        <f t="shared" si="202"/>
        <v>1</v>
      </c>
      <c r="BB172" s="10">
        <f t="shared" si="203"/>
        <v>1</v>
      </c>
      <c r="BC172" s="10"/>
      <c r="BE172" s="10">
        <f t="shared" si="206"/>
        <v>2</v>
      </c>
      <c r="BH172" s="10">
        <f t="shared" si="207"/>
        <v>121</v>
      </c>
      <c r="BI172" s="10" t="str">
        <f t="shared" si="208"/>
        <v/>
      </c>
      <c r="BJ172" s="10" t="str">
        <f t="shared" si="209"/>
        <v/>
      </c>
      <c r="BK172" s="10" t="str">
        <f t="shared" si="210"/>
        <v/>
      </c>
      <c r="BL172" s="10" t="str">
        <f t="shared" si="211"/>
        <v/>
      </c>
      <c r="BM172" s="10" t="str">
        <f t="shared" si="212"/>
        <v/>
      </c>
      <c r="BN172" s="10" t="str">
        <f t="shared" si="213"/>
        <v/>
      </c>
      <c r="BO172" s="10" t="str">
        <f t="shared" si="214"/>
        <v/>
      </c>
      <c r="BP172" s="10" t="str">
        <f t="shared" si="215"/>
        <v/>
      </c>
      <c r="BQ172" s="10" t="str">
        <f t="shared" si="216"/>
        <v/>
      </c>
      <c r="BR172" s="10" t="str">
        <f t="shared" si="217"/>
        <v/>
      </c>
      <c r="BS172" s="10" t="str">
        <f t="shared" si="218"/>
        <v/>
      </c>
      <c r="BT172" s="10" t="str">
        <f t="shared" si="219"/>
        <v/>
      </c>
      <c r="BU172" s="10" t="str">
        <f t="shared" si="220"/>
        <v/>
      </c>
      <c r="BV172" s="10" t="str">
        <f t="shared" si="221"/>
        <v/>
      </c>
      <c r="BW172" s="10" t="str">
        <f t="shared" si="222"/>
        <v/>
      </c>
      <c r="BX172" s="10" t="str">
        <f t="shared" si="223"/>
        <v>-</v>
      </c>
      <c r="BY172" s="10" t="str">
        <f t="shared" si="224"/>
        <v>-</v>
      </c>
      <c r="BZ172" s="10" t="str">
        <f t="shared" si="225"/>
        <v>-</v>
      </c>
      <c r="CA172" s="31">
        <f t="shared" si="226"/>
        <v>15</v>
      </c>
      <c r="CC172">
        <f t="shared" si="183"/>
        <v>121</v>
      </c>
      <c r="EN172" s="10">
        <v>195</v>
      </c>
      <c r="EP172" s="10">
        <f>IF(BE172&gt;1,AF172,"")</f>
        <v>168</v>
      </c>
      <c r="EQ172" s="10" t="str">
        <f t="shared" si="185"/>
        <v>(157)</v>
      </c>
    </row>
    <row r="173" spans="1:147" ht="15.75">
      <c r="A173" s="7" t="str">
        <f t="shared" si="152"/>
        <v>169 (158)</v>
      </c>
      <c r="B173" s="8" t="s">
        <v>266</v>
      </c>
      <c r="C173" s="9" t="s">
        <v>255</v>
      </c>
      <c r="D173" s="20">
        <f t="shared" si="153"/>
        <v>119</v>
      </c>
      <c r="E173" s="18"/>
      <c r="F173" s="14">
        <f t="shared" si="154"/>
        <v>1</v>
      </c>
      <c r="G173" s="19">
        <f t="shared" si="155"/>
        <v>59.5</v>
      </c>
      <c r="H173" s="18"/>
      <c r="I173" s="61"/>
      <c r="J173" s="61"/>
      <c r="K173" s="61"/>
      <c r="L173" s="61"/>
      <c r="M173" s="61"/>
      <c r="N173" s="61">
        <v>119</v>
      </c>
      <c r="O173" s="61"/>
      <c r="P173" s="96"/>
      <c r="Q173" s="61"/>
      <c r="R173" s="94"/>
      <c r="S173" s="61"/>
      <c r="T173" s="61"/>
      <c r="U173" s="61"/>
      <c r="V173" s="61"/>
      <c r="W173" s="61"/>
      <c r="X173" s="61"/>
      <c r="Y173" s="61"/>
      <c r="Z173" s="61"/>
      <c r="AA173" s="104">
        <f t="shared" si="156"/>
        <v>18</v>
      </c>
      <c r="AB173" s="68" t="str">
        <f t="shared" si="157"/>
        <v>-</v>
      </c>
      <c r="AC173" s="68" t="str">
        <f t="shared" si="158"/>
        <v>-</v>
      </c>
      <c r="AD173" s="68" t="str">
        <f t="shared" si="159"/>
        <v>-</v>
      </c>
      <c r="AE173" s="32">
        <v>158</v>
      </c>
      <c r="AF173" s="32">
        <f t="shared" si="160"/>
        <v>169</v>
      </c>
      <c r="AG173" s="32" t="str">
        <f t="shared" si="161"/>
        <v>-</v>
      </c>
      <c r="AH173" s="17">
        <v>169</v>
      </c>
      <c r="AK173" s="10">
        <f t="shared" si="186"/>
        <v>1</v>
      </c>
      <c r="AL173" s="10">
        <f t="shared" si="187"/>
        <v>1</v>
      </c>
      <c r="AM173" s="10">
        <f t="shared" si="188"/>
        <v>1</v>
      </c>
      <c r="AN173" s="10">
        <f t="shared" si="189"/>
        <v>1</v>
      </c>
      <c r="AO173" s="10">
        <f t="shared" si="190"/>
        <v>1</v>
      </c>
      <c r="AP173" s="10">
        <f t="shared" si="191"/>
        <v>2</v>
      </c>
      <c r="AQ173" s="10">
        <f t="shared" si="192"/>
        <v>2</v>
      </c>
      <c r="AR173" s="10">
        <f t="shared" si="193"/>
        <v>1</v>
      </c>
      <c r="AS173" s="10">
        <f t="shared" si="194"/>
        <v>1</v>
      </c>
      <c r="AT173" s="10">
        <f t="shared" si="195"/>
        <v>1</v>
      </c>
      <c r="AU173" s="10">
        <f t="shared" si="196"/>
        <v>1</v>
      </c>
      <c r="AV173" s="10">
        <f t="shared" si="197"/>
        <v>1</v>
      </c>
      <c r="AW173" s="10">
        <f t="shared" si="198"/>
        <v>1</v>
      </c>
      <c r="AX173" s="10">
        <f t="shared" si="199"/>
        <v>1</v>
      </c>
      <c r="AY173" s="10">
        <f t="shared" si="200"/>
        <v>1</v>
      </c>
      <c r="AZ173" s="10">
        <f t="shared" si="201"/>
        <v>1</v>
      </c>
      <c r="BA173" s="10">
        <f t="shared" si="202"/>
        <v>1</v>
      </c>
      <c r="BB173" s="10">
        <f t="shared" si="203"/>
        <v>1</v>
      </c>
      <c r="BC173" s="10"/>
      <c r="BE173" s="10">
        <f t="shared" si="206"/>
        <v>2</v>
      </c>
      <c r="BH173" s="10">
        <f t="shared" si="207"/>
        <v>119</v>
      </c>
      <c r="BI173" s="10" t="str">
        <f t="shared" si="208"/>
        <v/>
      </c>
      <c r="BJ173" s="10" t="str">
        <f t="shared" si="209"/>
        <v/>
      </c>
      <c r="BK173" s="10" t="str">
        <f t="shared" si="210"/>
        <v/>
      </c>
      <c r="BL173" s="10" t="str">
        <f t="shared" si="211"/>
        <v/>
      </c>
      <c r="BM173" s="10" t="str">
        <f t="shared" si="212"/>
        <v/>
      </c>
      <c r="BN173" s="10" t="str">
        <f t="shared" si="213"/>
        <v/>
      </c>
      <c r="BO173" s="10" t="str">
        <f t="shared" si="214"/>
        <v/>
      </c>
      <c r="BP173" s="10" t="str">
        <f t="shared" si="215"/>
        <v/>
      </c>
      <c r="BQ173" s="10" t="str">
        <f t="shared" si="216"/>
        <v/>
      </c>
      <c r="BR173" s="10" t="str">
        <f t="shared" si="217"/>
        <v/>
      </c>
      <c r="BS173" s="10" t="str">
        <f t="shared" si="218"/>
        <v/>
      </c>
      <c r="BT173" s="10" t="str">
        <f t="shared" si="219"/>
        <v/>
      </c>
      <c r="BU173" s="10" t="str">
        <f t="shared" si="220"/>
        <v/>
      </c>
      <c r="BV173" s="10" t="str">
        <f t="shared" si="221"/>
        <v/>
      </c>
      <c r="BW173" s="10" t="str">
        <f t="shared" si="222"/>
        <v/>
      </c>
      <c r="BX173" s="10" t="str">
        <f t="shared" si="223"/>
        <v>-</v>
      </c>
      <c r="BY173" s="10" t="str">
        <f t="shared" si="224"/>
        <v>-</v>
      </c>
      <c r="BZ173" s="10" t="str">
        <f t="shared" si="225"/>
        <v>-</v>
      </c>
      <c r="CA173" s="31">
        <f t="shared" si="226"/>
        <v>15</v>
      </c>
      <c r="CC173">
        <f t="shared" si="183"/>
        <v>119</v>
      </c>
      <c r="EN173" s="10">
        <v>134</v>
      </c>
      <c r="EP173" s="10">
        <f>IF(BE173&gt;=1,AF173,"")</f>
        <v>169</v>
      </c>
      <c r="EQ173" s="10" t="str">
        <f t="shared" si="185"/>
        <v>(158)</v>
      </c>
    </row>
    <row r="174" spans="1:147" ht="15.75">
      <c r="A174" s="7" t="str">
        <f t="shared" si="152"/>
        <v>170 (-)</v>
      </c>
      <c r="B174" s="8" t="s">
        <v>315</v>
      </c>
      <c r="C174" s="9" t="s">
        <v>336</v>
      </c>
      <c r="D174" s="20">
        <f t="shared" si="153"/>
        <v>117</v>
      </c>
      <c r="E174" s="18"/>
      <c r="F174" s="14">
        <f t="shared" si="154"/>
        <v>1</v>
      </c>
      <c r="G174" s="19">
        <f t="shared" si="155"/>
        <v>58.5</v>
      </c>
      <c r="H174" s="18" t="s">
        <v>193</v>
      </c>
      <c r="I174" s="14"/>
      <c r="J174" s="14"/>
      <c r="K174" s="14"/>
      <c r="L174" s="14"/>
      <c r="M174" s="14"/>
      <c r="N174" s="14"/>
      <c r="O174" s="14"/>
      <c r="P174" s="50"/>
      <c r="Q174" s="29"/>
      <c r="R174" s="51"/>
      <c r="S174" s="14"/>
      <c r="T174" s="14"/>
      <c r="U174" s="14"/>
      <c r="V174" s="14">
        <v>117</v>
      </c>
      <c r="W174" s="14"/>
      <c r="X174" s="14"/>
      <c r="Y174" s="14"/>
      <c r="Z174" s="14"/>
      <c r="AA174" s="24">
        <f t="shared" si="156"/>
        <v>18</v>
      </c>
      <c r="AB174" s="68" t="str">
        <f t="shared" si="157"/>
        <v>-</v>
      </c>
      <c r="AC174" s="68" t="str">
        <f t="shared" si="158"/>
        <v>-</v>
      </c>
      <c r="AD174" s="68" t="str">
        <f t="shared" si="159"/>
        <v>-</v>
      </c>
      <c r="AE174" s="32">
        <v>190</v>
      </c>
      <c r="AF174" s="32">
        <f t="shared" si="160"/>
        <v>170</v>
      </c>
      <c r="AG174" s="32" t="str">
        <f t="shared" si="161"/>
        <v>-</v>
      </c>
      <c r="AH174" s="17">
        <v>170</v>
      </c>
      <c r="AK174" s="10">
        <f t="shared" si="186"/>
        <v>1</v>
      </c>
      <c r="AL174" s="10">
        <f t="shared" si="187"/>
        <v>1</v>
      </c>
      <c r="AM174" s="10">
        <f t="shared" si="188"/>
        <v>1</v>
      </c>
      <c r="AN174" s="10">
        <f t="shared" si="189"/>
        <v>1</v>
      </c>
      <c r="AO174" s="10">
        <f t="shared" si="190"/>
        <v>1</v>
      </c>
      <c r="AP174" s="10">
        <f t="shared" si="191"/>
        <v>1</v>
      </c>
      <c r="AQ174" s="10">
        <f t="shared" si="192"/>
        <v>1</v>
      </c>
      <c r="AR174" s="10">
        <f t="shared" si="193"/>
        <v>1</v>
      </c>
      <c r="AS174" s="10">
        <f t="shared" si="194"/>
        <v>1</v>
      </c>
      <c r="AT174" s="10">
        <f t="shared" si="195"/>
        <v>1</v>
      </c>
      <c r="AU174" s="10">
        <f t="shared" si="196"/>
        <v>1</v>
      </c>
      <c r="AV174" s="10">
        <f t="shared" si="197"/>
        <v>1</v>
      </c>
      <c r="AW174" s="10">
        <f t="shared" si="198"/>
        <v>1</v>
      </c>
      <c r="AX174" s="10">
        <f t="shared" si="199"/>
        <v>2</v>
      </c>
      <c r="AY174" s="10">
        <f t="shared" si="200"/>
        <v>2</v>
      </c>
      <c r="AZ174" s="10">
        <f t="shared" si="201"/>
        <v>1</v>
      </c>
      <c r="BA174" s="10">
        <f t="shared" si="202"/>
        <v>1</v>
      </c>
      <c r="BB174" s="10">
        <f t="shared" si="203"/>
        <v>1</v>
      </c>
      <c r="BC174" s="10"/>
      <c r="BE174" s="10">
        <f t="shared" si="206"/>
        <v>1</v>
      </c>
      <c r="BH174" s="10">
        <f t="shared" si="207"/>
        <v>117</v>
      </c>
      <c r="BI174" s="10" t="str">
        <f t="shared" si="208"/>
        <v/>
      </c>
      <c r="BJ174" s="10" t="str">
        <f t="shared" si="209"/>
        <v/>
      </c>
      <c r="BK174" s="10" t="str">
        <f t="shared" si="210"/>
        <v/>
      </c>
      <c r="BL174" s="10" t="str">
        <f t="shared" si="211"/>
        <v/>
      </c>
      <c r="BM174" s="10" t="str">
        <f t="shared" si="212"/>
        <v/>
      </c>
      <c r="BN174" s="10" t="str">
        <f t="shared" si="213"/>
        <v/>
      </c>
      <c r="BO174" s="10" t="str">
        <f t="shared" si="214"/>
        <v/>
      </c>
      <c r="BP174" s="10" t="str">
        <f t="shared" si="215"/>
        <v/>
      </c>
      <c r="BQ174" s="10" t="str">
        <f t="shared" si="216"/>
        <v/>
      </c>
      <c r="BR174" s="10" t="str">
        <f t="shared" si="217"/>
        <v/>
      </c>
      <c r="BS174" s="10" t="str">
        <f t="shared" si="218"/>
        <v/>
      </c>
      <c r="BT174" s="10" t="str">
        <f t="shared" si="219"/>
        <v/>
      </c>
      <c r="BU174" s="10" t="str">
        <f t="shared" si="220"/>
        <v/>
      </c>
      <c r="BV174" s="10" t="str">
        <f t="shared" si="221"/>
        <v/>
      </c>
      <c r="BW174" s="10" t="str">
        <f t="shared" si="222"/>
        <v/>
      </c>
      <c r="BX174" s="10" t="str">
        <f t="shared" si="223"/>
        <v>-</v>
      </c>
      <c r="BY174" s="10" t="str">
        <f t="shared" si="224"/>
        <v>-</v>
      </c>
      <c r="BZ174" s="10" t="str">
        <f t="shared" si="225"/>
        <v>-</v>
      </c>
      <c r="CA174" s="31">
        <f t="shared" si="226"/>
        <v>15</v>
      </c>
      <c r="CC174">
        <f t="shared" si="183"/>
        <v>117</v>
      </c>
      <c r="EN174" s="10">
        <v>166</v>
      </c>
      <c r="EP174" s="10" t="str">
        <f>IF(BE174&gt;1,AF174,"")</f>
        <v/>
      </c>
      <c r="EQ174" s="10" t="str">
        <f t="shared" si="185"/>
        <v>(-)</v>
      </c>
    </row>
    <row r="175" spans="1:147" ht="15.75">
      <c r="A175" s="7" t="str">
        <f t="shared" si="152"/>
        <v>171 (159)</v>
      </c>
      <c r="B175" s="92" t="s">
        <v>267</v>
      </c>
      <c r="C175" s="9" t="s">
        <v>255</v>
      </c>
      <c r="D175" s="20">
        <f t="shared" si="153"/>
        <v>116</v>
      </c>
      <c r="E175" s="18"/>
      <c r="F175" s="14">
        <f t="shared" si="154"/>
        <v>1</v>
      </c>
      <c r="G175" s="19">
        <f t="shared" si="155"/>
        <v>58</v>
      </c>
      <c r="H175" s="18"/>
      <c r="I175" s="61"/>
      <c r="J175" s="61"/>
      <c r="K175" s="61"/>
      <c r="L175" s="61"/>
      <c r="M175" s="61"/>
      <c r="N175" s="61">
        <v>116</v>
      </c>
      <c r="O175" s="61"/>
      <c r="P175" s="96"/>
      <c r="Q175" s="61"/>
      <c r="R175" s="94"/>
      <c r="S175" s="61"/>
      <c r="T175" s="61"/>
      <c r="U175" s="61"/>
      <c r="V175" s="61"/>
      <c r="W175" s="61"/>
      <c r="X175" s="61"/>
      <c r="Y175" s="61"/>
      <c r="Z175" s="61"/>
      <c r="AA175" s="104">
        <f t="shared" si="156"/>
        <v>18</v>
      </c>
      <c r="AB175" s="68" t="str">
        <f t="shared" si="157"/>
        <v>-</v>
      </c>
      <c r="AC175" s="68" t="str">
        <f t="shared" si="158"/>
        <v>-</v>
      </c>
      <c r="AD175" s="68" t="str">
        <f t="shared" si="159"/>
        <v>-</v>
      </c>
      <c r="AE175" s="32">
        <v>159</v>
      </c>
      <c r="AF175" s="32">
        <f t="shared" si="160"/>
        <v>171</v>
      </c>
      <c r="AG175" s="32" t="str">
        <f t="shared" si="161"/>
        <v>-</v>
      </c>
      <c r="AH175" s="17">
        <v>171</v>
      </c>
      <c r="AK175" s="10">
        <f t="shared" si="186"/>
        <v>1</v>
      </c>
      <c r="AL175" s="10">
        <f t="shared" si="187"/>
        <v>1</v>
      </c>
      <c r="AM175" s="10">
        <f t="shared" si="188"/>
        <v>1</v>
      </c>
      <c r="AN175" s="10">
        <f t="shared" si="189"/>
        <v>1</v>
      </c>
      <c r="AO175" s="10">
        <f t="shared" si="190"/>
        <v>1</v>
      </c>
      <c r="AP175" s="10">
        <f t="shared" si="191"/>
        <v>2</v>
      </c>
      <c r="AQ175" s="10">
        <f t="shared" si="192"/>
        <v>2</v>
      </c>
      <c r="AR175" s="10">
        <f t="shared" si="193"/>
        <v>1</v>
      </c>
      <c r="AS175" s="10">
        <f t="shared" si="194"/>
        <v>1</v>
      </c>
      <c r="AT175" s="10">
        <f t="shared" si="195"/>
        <v>1</v>
      </c>
      <c r="AU175" s="10">
        <f t="shared" si="196"/>
        <v>1</v>
      </c>
      <c r="AV175" s="10">
        <f t="shared" si="197"/>
        <v>1</v>
      </c>
      <c r="AW175" s="10">
        <f t="shared" si="198"/>
        <v>1</v>
      </c>
      <c r="AX175" s="10">
        <f t="shared" si="199"/>
        <v>1</v>
      </c>
      <c r="AY175" s="10">
        <f t="shared" si="200"/>
        <v>1</v>
      </c>
      <c r="AZ175" s="10">
        <f t="shared" si="201"/>
        <v>1</v>
      </c>
      <c r="BA175" s="10">
        <f t="shared" si="202"/>
        <v>1</v>
      </c>
      <c r="BB175" s="10">
        <f t="shared" si="203"/>
        <v>1</v>
      </c>
      <c r="BC175" s="10"/>
      <c r="BE175" s="10">
        <f t="shared" si="206"/>
        <v>2</v>
      </c>
      <c r="BH175" s="10">
        <f t="shared" si="207"/>
        <v>116</v>
      </c>
      <c r="BI175" s="10" t="str">
        <f t="shared" si="208"/>
        <v/>
      </c>
      <c r="BJ175" s="10" t="str">
        <f t="shared" si="209"/>
        <v/>
      </c>
      <c r="BK175" s="10" t="str">
        <f t="shared" si="210"/>
        <v/>
      </c>
      <c r="BL175" s="10" t="str">
        <f t="shared" si="211"/>
        <v/>
      </c>
      <c r="BM175" s="10" t="str">
        <f t="shared" si="212"/>
        <v/>
      </c>
      <c r="BN175" s="10" t="str">
        <f t="shared" si="213"/>
        <v/>
      </c>
      <c r="BO175" s="10" t="str">
        <f t="shared" si="214"/>
        <v/>
      </c>
      <c r="BP175" s="10" t="str">
        <f t="shared" si="215"/>
        <v/>
      </c>
      <c r="BQ175" s="10" t="str">
        <f t="shared" si="216"/>
        <v/>
      </c>
      <c r="BR175" s="10" t="str">
        <f t="shared" si="217"/>
        <v/>
      </c>
      <c r="BS175" s="10" t="str">
        <f t="shared" si="218"/>
        <v/>
      </c>
      <c r="BT175" s="10" t="str">
        <f t="shared" si="219"/>
        <v/>
      </c>
      <c r="BU175" s="10" t="str">
        <f t="shared" si="220"/>
        <v/>
      </c>
      <c r="BV175" s="10" t="str">
        <f t="shared" si="221"/>
        <v/>
      </c>
      <c r="BW175" s="10" t="str">
        <f t="shared" si="222"/>
        <v/>
      </c>
      <c r="BX175" s="10" t="str">
        <f t="shared" si="223"/>
        <v>-</v>
      </c>
      <c r="BY175" s="10" t="str">
        <f t="shared" si="224"/>
        <v>-</v>
      </c>
      <c r="BZ175" s="10" t="str">
        <f t="shared" si="225"/>
        <v>-</v>
      </c>
      <c r="CA175" s="31">
        <f t="shared" si="226"/>
        <v>15</v>
      </c>
      <c r="CC175">
        <f t="shared" si="183"/>
        <v>116</v>
      </c>
      <c r="EN175" s="10">
        <v>168</v>
      </c>
      <c r="EP175" s="10">
        <v>168</v>
      </c>
      <c r="EQ175" s="10" t="str">
        <f t="shared" si="185"/>
        <v>(159)</v>
      </c>
    </row>
    <row r="176" spans="1:147" ht="15.75">
      <c r="A176" s="7" t="str">
        <f t="shared" si="152"/>
        <v>172 (160)</v>
      </c>
      <c r="B176" s="8" t="s">
        <v>268</v>
      </c>
      <c r="C176" s="9" t="s">
        <v>255</v>
      </c>
      <c r="D176" s="20">
        <f t="shared" si="153"/>
        <v>114</v>
      </c>
      <c r="E176" s="18"/>
      <c r="F176" s="14">
        <f t="shared" si="154"/>
        <v>1</v>
      </c>
      <c r="G176" s="19">
        <f t="shared" si="155"/>
        <v>57</v>
      </c>
      <c r="H176" s="18"/>
      <c r="I176" s="14"/>
      <c r="J176" s="14"/>
      <c r="K176" s="14"/>
      <c r="L176" s="14"/>
      <c r="M176" s="14"/>
      <c r="N176" s="14">
        <v>114</v>
      </c>
      <c r="O176" s="14"/>
      <c r="P176" s="50"/>
      <c r="Q176" s="14"/>
      <c r="R176" s="51"/>
      <c r="S176" s="14"/>
      <c r="T176" s="14"/>
      <c r="U176" s="14"/>
      <c r="V176" s="14"/>
      <c r="W176" s="14"/>
      <c r="X176" s="14"/>
      <c r="Y176" s="14"/>
      <c r="Z176" s="14"/>
      <c r="AA176" s="24">
        <f t="shared" si="156"/>
        <v>18</v>
      </c>
      <c r="AB176" s="68" t="str">
        <f t="shared" si="157"/>
        <v>-</v>
      </c>
      <c r="AC176" s="68" t="str">
        <f t="shared" si="158"/>
        <v>-</v>
      </c>
      <c r="AD176" s="68" t="str">
        <f t="shared" si="159"/>
        <v>-</v>
      </c>
      <c r="AE176" s="32">
        <v>160</v>
      </c>
      <c r="AF176" s="32">
        <f t="shared" si="160"/>
        <v>172</v>
      </c>
      <c r="AG176" s="32" t="str">
        <f t="shared" si="161"/>
        <v>-</v>
      </c>
      <c r="AH176" s="17">
        <v>172</v>
      </c>
      <c r="AK176" s="10">
        <f t="shared" si="186"/>
        <v>1</v>
      </c>
      <c r="AL176" s="10">
        <f t="shared" si="187"/>
        <v>1</v>
      </c>
      <c r="AM176" s="10">
        <f t="shared" si="188"/>
        <v>1</v>
      </c>
      <c r="AN176" s="10">
        <f t="shared" si="189"/>
        <v>1</v>
      </c>
      <c r="AO176" s="10">
        <f t="shared" si="190"/>
        <v>1</v>
      </c>
      <c r="AP176" s="10">
        <f t="shared" si="191"/>
        <v>2</v>
      </c>
      <c r="AQ176" s="10">
        <f t="shared" si="192"/>
        <v>2</v>
      </c>
      <c r="AR176" s="10">
        <f t="shared" si="193"/>
        <v>1</v>
      </c>
      <c r="AS176" s="10">
        <f t="shared" si="194"/>
        <v>1</v>
      </c>
      <c r="AT176" s="10">
        <f t="shared" si="195"/>
        <v>1</v>
      </c>
      <c r="AU176" s="10">
        <f t="shared" si="196"/>
        <v>1</v>
      </c>
      <c r="AV176" s="10">
        <f t="shared" si="197"/>
        <v>1</v>
      </c>
      <c r="AW176" s="10">
        <f t="shared" si="198"/>
        <v>1</v>
      </c>
      <c r="AX176" s="10">
        <f t="shared" si="199"/>
        <v>1</v>
      </c>
      <c r="AY176" s="10">
        <f t="shared" si="200"/>
        <v>1</v>
      </c>
      <c r="AZ176" s="10">
        <f t="shared" si="201"/>
        <v>1</v>
      </c>
      <c r="BA176" s="10">
        <f t="shared" si="202"/>
        <v>1</v>
      </c>
      <c r="BB176" s="10">
        <f t="shared" si="203"/>
        <v>1</v>
      </c>
      <c r="BC176" s="10"/>
      <c r="BE176" s="10">
        <f t="shared" si="206"/>
        <v>2</v>
      </c>
      <c r="BH176" s="10">
        <f t="shared" si="207"/>
        <v>114</v>
      </c>
      <c r="BI176" s="10" t="str">
        <f t="shared" si="208"/>
        <v/>
      </c>
      <c r="BJ176" s="10" t="str">
        <f t="shared" si="209"/>
        <v/>
      </c>
      <c r="BK176" s="10" t="str">
        <f t="shared" si="210"/>
        <v/>
      </c>
      <c r="BL176" s="10" t="str">
        <f t="shared" si="211"/>
        <v/>
      </c>
      <c r="BM176" s="10" t="str">
        <f t="shared" si="212"/>
        <v/>
      </c>
      <c r="BN176" s="10" t="str">
        <f t="shared" si="213"/>
        <v/>
      </c>
      <c r="BO176" s="10" t="str">
        <f t="shared" si="214"/>
        <v/>
      </c>
      <c r="BP176" s="10" t="str">
        <f t="shared" si="215"/>
        <v/>
      </c>
      <c r="BQ176" s="10" t="str">
        <f t="shared" si="216"/>
        <v/>
      </c>
      <c r="BR176" s="10" t="str">
        <f t="shared" si="217"/>
        <v/>
      </c>
      <c r="BS176" s="10" t="str">
        <f t="shared" si="218"/>
        <v/>
      </c>
      <c r="BT176" s="10" t="str">
        <f t="shared" si="219"/>
        <v/>
      </c>
      <c r="BU176" s="10" t="str">
        <f t="shared" si="220"/>
        <v/>
      </c>
      <c r="BV176" s="10" t="str">
        <f t="shared" si="221"/>
        <v/>
      </c>
      <c r="BW176" s="10" t="str">
        <f t="shared" si="222"/>
        <v/>
      </c>
      <c r="BX176" s="10" t="str">
        <f t="shared" si="223"/>
        <v>-</v>
      </c>
      <c r="BY176" s="10" t="str">
        <f t="shared" si="224"/>
        <v>-</v>
      </c>
      <c r="BZ176" s="10" t="str">
        <f t="shared" si="225"/>
        <v>-</v>
      </c>
      <c r="CA176" s="31">
        <f t="shared" si="226"/>
        <v>15</v>
      </c>
      <c r="CC176">
        <f t="shared" si="183"/>
        <v>114</v>
      </c>
      <c r="EN176" s="10">
        <v>215</v>
      </c>
      <c r="EP176" s="10">
        <f>IF(BE176&gt;1,AF176,"")</f>
        <v>172</v>
      </c>
      <c r="EQ176" s="10" t="str">
        <f t="shared" si="185"/>
        <v>(160)</v>
      </c>
    </row>
    <row r="177" spans="1:147" ht="15.75">
      <c r="A177" s="7" t="str">
        <f t="shared" si="152"/>
        <v>173 (-)</v>
      </c>
      <c r="B177" s="8" t="s">
        <v>316</v>
      </c>
      <c r="C177" s="9" t="s">
        <v>335</v>
      </c>
      <c r="D177" s="20">
        <f t="shared" si="153"/>
        <v>110</v>
      </c>
      <c r="E177" s="18"/>
      <c r="F177" s="14">
        <f t="shared" si="154"/>
        <v>1</v>
      </c>
      <c r="G177" s="19">
        <f t="shared" si="155"/>
        <v>55</v>
      </c>
      <c r="H177" s="18" t="s">
        <v>193</v>
      </c>
      <c r="I177" s="14"/>
      <c r="J177" s="14"/>
      <c r="K177" s="14"/>
      <c r="L177" s="14"/>
      <c r="M177" s="14"/>
      <c r="N177" s="14"/>
      <c r="O177" s="14"/>
      <c r="P177" s="50"/>
      <c r="Q177" s="29"/>
      <c r="R177" s="51"/>
      <c r="S177" s="14"/>
      <c r="T177" s="14"/>
      <c r="U177" s="14"/>
      <c r="V177" s="14">
        <v>110</v>
      </c>
      <c r="W177" s="14"/>
      <c r="X177" s="14"/>
      <c r="Y177" s="14"/>
      <c r="Z177" s="14"/>
      <c r="AA177" s="24">
        <f t="shared" si="156"/>
        <v>18</v>
      </c>
      <c r="AB177" s="68" t="str">
        <f t="shared" si="157"/>
        <v>-</v>
      </c>
      <c r="AC177" s="68" t="str">
        <f t="shared" si="158"/>
        <v>-</v>
      </c>
      <c r="AD177" s="68" t="str">
        <f t="shared" si="159"/>
        <v>-</v>
      </c>
      <c r="AE177" s="32">
        <v>191</v>
      </c>
      <c r="AF177" s="32">
        <f t="shared" si="160"/>
        <v>173</v>
      </c>
      <c r="AG177" s="32" t="str">
        <f t="shared" si="161"/>
        <v>-</v>
      </c>
      <c r="AH177" s="17">
        <v>173</v>
      </c>
      <c r="AK177" s="10">
        <f t="shared" si="186"/>
        <v>1</v>
      </c>
      <c r="AL177" s="10">
        <f t="shared" si="187"/>
        <v>1</v>
      </c>
      <c r="AM177" s="10">
        <f t="shared" si="188"/>
        <v>1</v>
      </c>
      <c r="AN177" s="10">
        <f t="shared" si="189"/>
        <v>1</v>
      </c>
      <c r="AO177" s="10">
        <f t="shared" si="190"/>
        <v>1</v>
      </c>
      <c r="AP177" s="10">
        <f t="shared" si="191"/>
        <v>1</v>
      </c>
      <c r="AQ177" s="10">
        <f t="shared" si="192"/>
        <v>1</v>
      </c>
      <c r="AR177" s="10">
        <f t="shared" si="193"/>
        <v>1</v>
      </c>
      <c r="AS177" s="10">
        <f t="shared" si="194"/>
        <v>1</v>
      </c>
      <c r="AT177" s="10">
        <f t="shared" si="195"/>
        <v>1</v>
      </c>
      <c r="AU177" s="10">
        <f t="shared" si="196"/>
        <v>1</v>
      </c>
      <c r="AV177" s="10">
        <f t="shared" si="197"/>
        <v>1</v>
      </c>
      <c r="AW177" s="10">
        <f t="shared" si="198"/>
        <v>1</v>
      </c>
      <c r="AX177" s="10">
        <f t="shared" si="199"/>
        <v>2</v>
      </c>
      <c r="AY177" s="10">
        <f t="shared" si="200"/>
        <v>2</v>
      </c>
      <c r="AZ177" s="10">
        <f t="shared" si="201"/>
        <v>1</v>
      </c>
      <c r="BA177" s="10">
        <f t="shared" si="202"/>
        <v>1</v>
      </c>
      <c r="BB177" s="10">
        <f t="shared" si="203"/>
        <v>1</v>
      </c>
      <c r="BC177" s="10"/>
      <c r="BE177" s="10">
        <f t="shared" si="206"/>
        <v>1</v>
      </c>
      <c r="BH177" s="10">
        <f t="shared" si="207"/>
        <v>110</v>
      </c>
      <c r="BI177" s="10" t="str">
        <f t="shared" si="208"/>
        <v/>
      </c>
      <c r="BJ177" s="10" t="str">
        <f t="shared" si="209"/>
        <v/>
      </c>
      <c r="BK177" s="10" t="str">
        <f t="shared" si="210"/>
        <v/>
      </c>
      <c r="BL177" s="10" t="str">
        <f t="shared" si="211"/>
        <v/>
      </c>
      <c r="BM177" s="10" t="str">
        <f t="shared" si="212"/>
        <v/>
      </c>
      <c r="BN177" s="10" t="str">
        <f t="shared" si="213"/>
        <v/>
      </c>
      <c r="BO177" s="10" t="str">
        <f t="shared" si="214"/>
        <v/>
      </c>
      <c r="BP177" s="10" t="str">
        <f t="shared" si="215"/>
        <v/>
      </c>
      <c r="BQ177" s="10" t="str">
        <f t="shared" si="216"/>
        <v/>
      </c>
      <c r="BR177" s="10" t="str">
        <f t="shared" si="217"/>
        <v/>
      </c>
      <c r="BS177" s="10" t="str">
        <f t="shared" si="218"/>
        <v/>
      </c>
      <c r="BT177" s="10" t="str">
        <f t="shared" si="219"/>
        <v/>
      </c>
      <c r="BU177" s="10" t="str">
        <f t="shared" si="220"/>
        <v/>
      </c>
      <c r="BV177" s="10" t="str">
        <f t="shared" si="221"/>
        <v/>
      </c>
      <c r="BW177" s="10" t="str">
        <f t="shared" si="222"/>
        <v/>
      </c>
      <c r="BX177" s="10" t="str">
        <f t="shared" si="223"/>
        <v>-</v>
      </c>
      <c r="BY177" s="10" t="str">
        <f t="shared" si="224"/>
        <v>-</v>
      </c>
      <c r="BZ177" s="10" t="str">
        <f t="shared" si="225"/>
        <v>-</v>
      </c>
      <c r="CA177" s="31">
        <f t="shared" si="226"/>
        <v>15</v>
      </c>
      <c r="CC177">
        <f t="shared" si="183"/>
        <v>110</v>
      </c>
      <c r="EN177" s="10">
        <v>188</v>
      </c>
      <c r="EP177" s="10">
        <v>188</v>
      </c>
      <c r="EQ177" s="10" t="str">
        <f t="shared" si="185"/>
        <v>(-)</v>
      </c>
    </row>
    <row r="178" spans="1:147" ht="15.75">
      <c r="A178" s="7" t="str">
        <f t="shared" si="152"/>
        <v>174 (161)</v>
      </c>
      <c r="B178" s="92" t="s">
        <v>269</v>
      </c>
      <c r="C178" s="9" t="s">
        <v>255</v>
      </c>
      <c r="D178" s="20">
        <f t="shared" si="153"/>
        <v>106</v>
      </c>
      <c r="E178" s="18"/>
      <c r="F178" s="14">
        <f t="shared" si="154"/>
        <v>1</v>
      </c>
      <c r="G178" s="19">
        <f t="shared" si="155"/>
        <v>53</v>
      </c>
      <c r="H178" s="18"/>
      <c r="I178" s="61"/>
      <c r="J178" s="61"/>
      <c r="K178" s="61"/>
      <c r="L178" s="61"/>
      <c r="M178" s="61"/>
      <c r="N178" s="61">
        <v>106</v>
      </c>
      <c r="O178" s="99"/>
      <c r="P178" s="96"/>
      <c r="Q178" s="61"/>
      <c r="R178" s="94"/>
      <c r="S178" s="61"/>
      <c r="T178" s="61"/>
      <c r="U178" s="61"/>
      <c r="V178" s="61"/>
      <c r="W178" s="61"/>
      <c r="X178" s="61"/>
      <c r="Y178" s="61"/>
      <c r="Z178" s="61"/>
      <c r="AA178" s="104">
        <f t="shared" si="156"/>
        <v>18</v>
      </c>
      <c r="AB178" s="68" t="str">
        <f t="shared" si="157"/>
        <v>-</v>
      </c>
      <c r="AC178" s="68" t="str">
        <f t="shared" si="158"/>
        <v>-</v>
      </c>
      <c r="AD178" s="68" t="str">
        <f t="shared" si="159"/>
        <v>-</v>
      </c>
      <c r="AE178" s="32">
        <v>161</v>
      </c>
      <c r="AF178" s="32">
        <f t="shared" si="160"/>
        <v>174</v>
      </c>
      <c r="AG178" s="32" t="str">
        <f t="shared" si="161"/>
        <v>-</v>
      </c>
      <c r="AH178" s="17">
        <v>174</v>
      </c>
      <c r="AK178" s="10">
        <f t="shared" si="186"/>
        <v>1</v>
      </c>
      <c r="AL178" s="10">
        <f t="shared" si="187"/>
        <v>1</v>
      </c>
      <c r="AM178" s="10">
        <f t="shared" si="188"/>
        <v>1</v>
      </c>
      <c r="AN178" s="10">
        <f t="shared" si="189"/>
        <v>1</v>
      </c>
      <c r="AO178" s="10">
        <f t="shared" si="190"/>
        <v>1</v>
      </c>
      <c r="AP178" s="10">
        <f t="shared" si="191"/>
        <v>2</v>
      </c>
      <c r="AQ178" s="10">
        <f t="shared" si="192"/>
        <v>2</v>
      </c>
      <c r="AR178" s="10">
        <f t="shared" si="193"/>
        <v>1</v>
      </c>
      <c r="AS178" s="10">
        <f t="shared" si="194"/>
        <v>1</v>
      </c>
      <c r="AT178" s="10">
        <f t="shared" si="195"/>
        <v>1</v>
      </c>
      <c r="AU178" s="10">
        <f t="shared" si="196"/>
        <v>1</v>
      </c>
      <c r="AV178" s="10">
        <f t="shared" si="197"/>
        <v>1</v>
      </c>
      <c r="AW178" s="10">
        <f t="shared" si="198"/>
        <v>1</v>
      </c>
      <c r="AX178" s="10">
        <f t="shared" si="199"/>
        <v>1</v>
      </c>
      <c r="AY178" s="10">
        <f t="shared" si="200"/>
        <v>1</v>
      </c>
      <c r="AZ178" s="10">
        <f t="shared" si="201"/>
        <v>1</v>
      </c>
      <c r="BA178" s="10">
        <f t="shared" si="202"/>
        <v>1</v>
      </c>
      <c r="BB178" s="10">
        <f t="shared" si="203"/>
        <v>1</v>
      </c>
      <c r="BC178" s="10"/>
      <c r="BE178" s="10">
        <f t="shared" si="206"/>
        <v>2</v>
      </c>
      <c r="BH178" s="10">
        <f t="shared" si="207"/>
        <v>106</v>
      </c>
      <c r="BI178" s="10" t="str">
        <f t="shared" si="208"/>
        <v/>
      </c>
      <c r="BJ178" s="10" t="str">
        <f t="shared" si="209"/>
        <v/>
      </c>
      <c r="BK178" s="10" t="str">
        <f t="shared" si="210"/>
        <v/>
      </c>
      <c r="BL178" s="10" t="str">
        <f t="shared" si="211"/>
        <v/>
      </c>
      <c r="BM178" s="10" t="str">
        <f t="shared" si="212"/>
        <v/>
      </c>
      <c r="BN178" s="10" t="str">
        <f t="shared" si="213"/>
        <v/>
      </c>
      <c r="BO178" s="10" t="str">
        <f t="shared" si="214"/>
        <v/>
      </c>
      <c r="BP178" s="10" t="str">
        <f t="shared" si="215"/>
        <v/>
      </c>
      <c r="BQ178" s="10" t="str">
        <f t="shared" si="216"/>
        <v/>
      </c>
      <c r="BR178" s="10" t="str">
        <f t="shared" si="217"/>
        <v/>
      </c>
      <c r="BS178" s="10" t="str">
        <f t="shared" si="218"/>
        <v/>
      </c>
      <c r="BT178" s="10" t="str">
        <f t="shared" si="219"/>
        <v/>
      </c>
      <c r="BU178" s="10" t="str">
        <f t="shared" si="220"/>
        <v/>
      </c>
      <c r="BV178" s="10" t="str">
        <f t="shared" si="221"/>
        <v/>
      </c>
      <c r="BW178" s="10" t="str">
        <f t="shared" si="222"/>
        <v/>
      </c>
      <c r="BX178" s="10" t="str">
        <f t="shared" si="223"/>
        <v>-</v>
      </c>
      <c r="BY178" s="10" t="str">
        <f t="shared" si="224"/>
        <v>-</v>
      </c>
      <c r="BZ178" s="10" t="str">
        <f t="shared" si="225"/>
        <v>-</v>
      </c>
      <c r="CA178" s="31">
        <f t="shared" si="226"/>
        <v>15</v>
      </c>
      <c r="CC178">
        <f t="shared" si="183"/>
        <v>106</v>
      </c>
      <c r="EN178" s="10">
        <v>170</v>
      </c>
      <c r="EP178" s="10">
        <f t="shared" ref="EP178:EP185" si="227">IF(BE178&gt;1,AF178,"")</f>
        <v>174</v>
      </c>
      <c r="EQ178" s="10" t="str">
        <f t="shared" si="185"/>
        <v>(161)</v>
      </c>
    </row>
    <row r="179" spans="1:147" ht="15.75">
      <c r="A179" s="7" t="str">
        <f t="shared" si="152"/>
        <v>175 (163)</v>
      </c>
      <c r="B179" s="8" t="s">
        <v>275</v>
      </c>
      <c r="C179" s="62" t="s">
        <v>255</v>
      </c>
      <c r="D179" s="20">
        <f t="shared" si="153"/>
        <v>103</v>
      </c>
      <c r="E179" s="18"/>
      <c r="F179" s="14">
        <f t="shared" si="154"/>
        <v>1</v>
      </c>
      <c r="G179" s="19">
        <f t="shared" si="155"/>
        <v>51.5</v>
      </c>
      <c r="H179" s="18"/>
      <c r="I179" s="61"/>
      <c r="J179" s="61"/>
      <c r="K179" s="61"/>
      <c r="L179" s="61"/>
      <c r="M179" s="61"/>
      <c r="N179" s="61">
        <v>103</v>
      </c>
      <c r="O179" s="61"/>
      <c r="P179" s="96"/>
      <c r="Q179" s="61"/>
      <c r="R179" s="94"/>
      <c r="S179" s="61"/>
      <c r="T179" s="61"/>
      <c r="U179" s="61"/>
      <c r="V179" s="61"/>
      <c r="W179" s="61"/>
      <c r="X179" s="61"/>
      <c r="Y179" s="61"/>
      <c r="Z179" s="61"/>
      <c r="AA179" s="104">
        <f t="shared" si="156"/>
        <v>18</v>
      </c>
      <c r="AB179" s="68" t="str">
        <f t="shared" si="157"/>
        <v>-</v>
      </c>
      <c r="AC179" s="68" t="str">
        <f t="shared" si="158"/>
        <v>-</v>
      </c>
      <c r="AD179" s="68" t="str">
        <f t="shared" si="159"/>
        <v>-</v>
      </c>
      <c r="AE179" s="32">
        <v>163</v>
      </c>
      <c r="AF179" s="32">
        <f t="shared" si="160"/>
        <v>175</v>
      </c>
      <c r="AG179" s="32" t="str">
        <f t="shared" si="161"/>
        <v>-</v>
      </c>
      <c r="AH179" s="17">
        <v>175</v>
      </c>
      <c r="AK179" s="10">
        <f t="shared" si="186"/>
        <v>1</v>
      </c>
      <c r="AL179" s="10">
        <f t="shared" si="187"/>
        <v>1</v>
      </c>
      <c r="AM179" s="10">
        <f t="shared" si="188"/>
        <v>1</v>
      </c>
      <c r="AN179" s="10">
        <f t="shared" si="189"/>
        <v>1</v>
      </c>
      <c r="AO179" s="10">
        <f t="shared" si="190"/>
        <v>1</v>
      </c>
      <c r="AP179" s="10">
        <f t="shared" si="191"/>
        <v>2</v>
      </c>
      <c r="AQ179" s="10">
        <f t="shared" si="192"/>
        <v>2</v>
      </c>
      <c r="AR179" s="10">
        <f t="shared" si="193"/>
        <v>1</v>
      </c>
      <c r="AS179" s="10">
        <f t="shared" si="194"/>
        <v>1</v>
      </c>
      <c r="AT179" s="10">
        <f t="shared" si="195"/>
        <v>1</v>
      </c>
      <c r="AU179" s="10">
        <f t="shared" si="196"/>
        <v>1</v>
      </c>
      <c r="AV179" s="10">
        <f t="shared" si="197"/>
        <v>1</v>
      </c>
      <c r="AW179" s="10">
        <f t="shared" si="198"/>
        <v>1</v>
      </c>
      <c r="AX179" s="10">
        <f t="shared" si="199"/>
        <v>1</v>
      </c>
      <c r="AY179" s="10">
        <f t="shared" si="200"/>
        <v>1</v>
      </c>
      <c r="AZ179" s="10">
        <f t="shared" si="201"/>
        <v>1</v>
      </c>
      <c r="BA179" s="10">
        <f t="shared" si="202"/>
        <v>1</v>
      </c>
      <c r="BB179" s="10">
        <f t="shared" si="203"/>
        <v>1</v>
      </c>
      <c r="BC179" s="10"/>
      <c r="BE179" s="10">
        <f t="shared" si="206"/>
        <v>2</v>
      </c>
      <c r="BH179" s="10">
        <f t="shared" si="207"/>
        <v>103</v>
      </c>
      <c r="BI179" s="10" t="str">
        <f t="shared" si="208"/>
        <v/>
      </c>
      <c r="BJ179" s="10" t="str">
        <f t="shared" si="209"/>
        <v/>
      </c>
      <c r="BK179" s="10" t="str">
        <f t="shared" si="210"/>
        <v/>
      </c>
      <c r="BL179" s="10" t="str">
        <f t="shared" si="211"/>
        <v/>
      </c>
      <c r="BM179" s="10" t="str">
        <f t="shared" si="212"/>
        <v/>
      </c>
      <c r="BN179" s="10" t="str">
        <f t="shared" si="213"/>
        <v/>
      </c>
      <c r="BO179" s="10" t="str">
        <f t="shared" si="214"/>
        <v/>
      </c>
      <c r="BP179" s="10" t="str">
        <f t="shared" si="215"/>
        <v/>
      </c>
      <c r="BQ179" s="10" t="str">
        <f t="shared" si="216"/>
        <v/>
      </c>
      <c r="BR179" s="10" t="str">
        <f t="shared" si="217"/>
        <v/>
      </c>
      <c r="BS179" s="10" t="str">
        <f t="shared" si="218"/>
        <v/>
      </c>
      <c r="BT179" s="10" t="str">
        <f t="shared" si="219"/>
        <v/>
      </c>
      <c r="BU179" s="10" t="str">
        <f t="shared" si="220"/>
        <v/>
      </c>
      <c r="BV179" s="10" t="str">
        <f t="shared" si="221"/>
        <v/>
      </c>
      <c r="BW179" s="10" t="str">
        <f t="shared" si="222"/>
        <v/>
      </c>
      <c r="BX179" s="10" t="str">
        <f t="shared" si="223"/>
        <v>-</v>
      </c>
      <c r="BY179" s="10" t="str">
        <f t="shared" si="224"/>
        <v>-</v>
      </c>
      <c r="BZ179" s="10" t="str">
        <f t="shared" si="225"/>
        <v>-</v>
      </c>
      <c r="CA179" s="31">
        <f t="shared" si="226"/>
        <v>15</v>
      </c>
      <c r="CC179">
        <f t="shared" si="183"/>
        <v>103</v>
      </c>
      <c r="EN179" s="10">
        <v>171</v>
      </c>
      <c r="EP179" s="10">
        <f t="shared" si="227"/>
        <v>175</v>
      </c>
      <c r="EQ179" s="10" t="str">
        <f t="shared" si="185"/>
        <v>(163)</v>
      </c>
    </row>
    <row r="180" spans="1:147" ht="15.75">
      <c r="A180" s="7" t="str">
        <f t="shared" si="152"/>
        <v>176 (164)</v>
      </c>
      <c r="B180" s="8" t="s">
        <v>244</v>
      </c>
      <c r="C180" s="9" t="s">
        <v>239</v>
      </c>
      <c r="D180" s="20">
        <f t="shared" si="153"/>
        <v>101</v>
      </c>
      <c r="E180" s="18"/>
      <c r="F180" s="14">
        <f t="shared" si="154"/>
        <v>1</v>
      </c>
      <c r="G180" s="19">
        <f t="shared" si="155"/>
        <v>50.5</v>
      </c>
      <c r="H180" s="18"/>
      <c r="I180" s="14"/>
      <c r="J180" s="14"/>
      <c r="K180" s="14">
        <v>101</v>
      </c>
      <c r="L180" s="14"/>
      <c r="M180" s="14"/>
      <c r="N180" s="14"/>
      <c r="O180" s="14"/>
      <c r="P180" s="50"/>
      <c r="Q180" s="29"/>
      <c r="R180" s="51"/>
      <c r="S180" s="14"/>
      <c r="T180" s="64"/>
      <c r="U180" s="14"/>
      <c r="V180" s="14"/>
      <c r="W180" s="14"/>
      <c r="X180" s="14"/>
      <c r="Y180" s="14"/>
      <c r="Z180" s="14"/>
      <c r="AA180" s="24">
        <f t="shared" si="156"/>
        <v>18</v>
      </c>
      <c r="AB180" s="68" t="str">
        <f t="shared" si="157"/>
        <v>-</v>
      </c>
      <c r="AC180" s="68" t="str">
        <f t="shared" si="158"/>
        <v>-</v>
      </c>
      <c r="AD180" s="68" t="str">
        <f t="shared" si="159"/>
        <v>-</v>
      </c>
      <c r="AE180" s="32">
        <v>164</v>
      </c>
      <c r="AF180" s="32">
        <f t="shared" si="160"/>
        <v>176</v>
      </c>
      <c r="AG180" s="32" t="str">
        <f t="shared" si="161"/>
        <v>-</v>
      </c>
      <c r="AH180" s="17">
        <v>176</v>
      </c>
      <c r="AK180" s="10">
        <f t="shared" si="186"/>
        <v>1</v>
      </c>
      <c r="AL180" s="10">
        <f t="shared" si="187"/>
        <v>1</v>
      </c>
      <c r="AM180" s="10">
        <f t="shared" si="188"/>
        <v>2</v>
      </c>
      <c r="AN180" s="10">
        <f t="shared" si="189"/>
        <v>2</v>
      </c>
      <c r="AO180" s="10">
        <f t="shared" si="190"/>
        <v>1</v>
      </c>
      <c r="AP180" s="10">
        <f t="shared" si="191"/>
        <v>1</v>
      </c>
      <c r="AQ180" s="10">
        <f t="shared" si="192"/>
        <v>1</v>
      </c>
      <c r="AR180" s="10">
        <f t="shared" si="193"/>
        <v>1</v>
      </c>
      <c r="AS180" s="10">
        <f t="shared" si="194"/>
        <v>1</v>
      </c>
      <c r="AT180" s="10">
        <f t="shared" si="195"/>
        <v>1</v>
      </c>
      <c r="AU180" s="10">
        <f t="shared" si="196"/>
        <v>1</v>
      </c>
      <c r="AV180" s="10">
        <f t="shared" si="197"/>
        <v>1</v>
      </c>
      <c r="AW180" s="10">
        <f t="shared" si="198"/>
        <v>1</v>
      </c>
      <c r="AX180" s="10">
        <f t="shared" si="199"/>
        <v>1</v>
      </c>
      <c r="AY180" s="10">
        <f t="shared" si="200"/>
        <v>1</v>
      </c>
      <c r="AZ180" s="10">
        <f t="shared" si="201"/>
        <v>1</v>
      </c>
      <c r="BA180" s="10">
        <f t="shared" si="202"/>
        <v>1</v>
      </c>
      <c r="BB180" s="10">
        <f t="shared" si="203"/>
        <v>1</v>
      </c>
      <c r="BC180" s="10"/>
      <c r="BE180" s="10">
        <f t="shared" si="206"/>
        <v>2</v>
      </c>
      <c r="BH180" s="10">
        <f t="shared" si="207"/>
        <v>101</v>
      </c>
      <c r="BI180" s="10" t="str">
        <f t="shared" si="208"/>
        <v/>
      </c>
      <c r="BJ180" s="10" t="str">
        <f t="shared" si="209"/>
        <v/>
      </c>
      <c r="BK180" s="10" t="str">
        <f t="shared" si="210"/>
        <v/>
      </c>
      <c r="BL180" s="10" t="str">
        <f t="shared" si="211"/>
        <v/>
      </c>
      <c r="BM180" s="10" t="str">
        <f t="shared" si="212"/>
        <v/>
      </c>
      <c r="BN180" s="10" t="str">
        <f t="shared" si="213"/>
        <v/>
      </c>
      <c r="BO180" s="10" t="str">
        <f t="shared" si="214"/>
        <v/>
      </c>
      <c r="BP180" s="10" t="str">
        <f t="shared" si="215"/>
        <v/>
      </c>
      <c r="BQ180" s="10" t="str">
        <f t="shared" si="216"/>
        <v/>
      </c>
      <c r="BR180" s="10" t="str">
        <f t="shared" si="217"/>
        <v/>
      </c>
      <c r="BS180" s="10" t="str">
        <f t="shared" si="218"/>
        <v/>
      </c>
      <c r="BT180" s="10" t="str">
        <f t="shared" si="219"/>
        <v/>
      </c>
      <c r="BU180" s="10" t="str">
        <f t="shared" si="220"/>
        <v/>
      </c>
      <c r="BV180" s="10" t="str">
        <f t="shared" si="221"/>
        <v/>
      </c>
      <c r="BW180" s="10" t="str">
        <f t="shared" si="222"/>
        <v/>
      </c>
      <c r="BX180" s="10" t="str">
        <f t="shared" si="223"/>
        <v>-</v>
      </c>
      <c r="BY180" s="10" t="str">
        <f t="shared" si="224"/>
        <v>-</v>
      </c>
      <c r="BZ180" s="10" t="str">
        <f t="shared" si="225"/>
        <v>-</v>
      </c>
      <c r="CA180" s="31">
        <f t="shared" si="226"/>
        <v>15</v>
      </c>
      <c r="CC180">
        <f t="shared" si="183"/>
        <v>101</v>
      </c>
      <c r="EN180" s="10">
        <v>172</v>
      </c>
      <c r="EP180" s="10">
        <f t="shared" si="227"/>
        <v>176</v>
      </c>
      <c r="EQ180" s="10" t="str">
        <f t="shared" si="185"/>
        <v>(164)</v>
      </c>
    </row>
    <row r="181" spans="1:147" ht="15.75">
      <c r="A181" s="7" t="str">
        <f t="shared" si="152"/>
        <v>176 (164)</v>
      </c>
      <c r="B181" s="8" t="s">
        <v>288</v>
      </c>
      <c r="C181" s="9" t="s">
        <v>283</v>
      </c>
      <c r="D181" s="20">
        <f t="shared" si="153"/>
        <v>101</v>
      </c>
      <c r="E181" s="18"/>
      <c r="F181" s="14">
        <f t="shared" si="154"/>
        <v>1</v>
      </c>
      <c r="G181" s="19">
        <f t="shared" si="155"/>
        <v>50.5</v>
      </c>
      <c r="H181" s="18"/>
      <c r="I181" s="61"/>
      <c r="J181" s="61"/>
      <c r="K181" s="61"/>
      <c r="L181" s="61"/>
      <c r="M181" s="61"/>
      <c r="N181" s="61"/>
      <c r="O181" s="61"/>
      <c r="P181" s="96"/>
      <c r="Q181" s="61">
        <v>101</v>
      </c>
      <c r="R181" s="94"/>
      <c r="S181" s="61"/>
      <c r="T181" s="61"/>
      <c r="U181" s="61"/>
      <c r="V181" s="61"/>
      <c r="W181" s="61"/>
      <c r="X181" s="61"/>
      <c r="Y181" s="61"/>
      <c r="Z181" s="61"/>
      <c r="AA181" s="24">
        <f t="shared" si="156"/>
        <v>18</v>
      </c>
      <c r="AB181" s="68" t="str">
        <f t="shared" si="157"/>
        <v>-</v>
      </c>
      <c r="AC181" s="68" t="str">
        <f t="shared" si="158"/>
        <v>-</v>
      </c>
      <c r="AD181" s="68" t="str">
        <f t="shared" si="159"/>
        <v>-</v>
      </c>
      <c r="AE181" s="32">
        <v>164</v>
      </c>
      <c r="AF181" s="32">
        <f t="shared" si="160"/>
        <v>176</v>
      </c>
      <c r="AG181" s="32" t="str">
        <f t="shared" si="161"/>
        <v>-</v>
      </c>
      <c r="AH181" s="17">
        <v>177</v>
      </c>
      <c r="AK181" s="10">
        <f t="shared" si="186"/>
        <v>1</v>
      </c>
      <c r="AL181" s="10">
        <f t="shared" si="187"/>
        <v>1</v>
      </c>
      <c r="AM181" s="10">
        <f t="shared" si="188"/>
        <v>1</v>
      </c>
      <c r="AN181" s="10">
        <f t="shared" si="189"/>
        <v>1</v>
      </c>
      <c r="AO181" s="10">
        <f t="shared" si="190"/>
        <v>1</v>
      </c>
      <c r="AP181" s="10">
        <f t="shared" si="191"/>
        <v>1</v>
      </c>
      <c r="AQ181" s="10">
        <f t="shared" si="192"/>
        <v>1</v>
      </c>
      <c r="AR181" s="10">
        <f t="shared" si="193"/>
        <v>1</v>
      </c>
      <c r="AS181" s="10">
        <f t="shared" si="194"/>
        <v>2</v>
      </c>
      <c r="AT181" s="10">
        <f t="shared" si="195"/>
        <v>2</v>
      </c>
      <c r="AU181" s="10">
        <f t="shared" si="196"/>
        <v>1</v>
      </c>
      <c r="AV181" s="10">
        <f t="shared" si="197"/>
        <v>1</v>
      </c>
      <c r="AW181" s="10">
        <f t="shared" si="198"/>
        <v>1</v>
      </c>
      <c r="AX181" s="10">
        <f t="shared" si="199"/>
        <v>1</v>
      </c>
      <c r="AY181" s="10">
        <f t="shared" si="200"/>
        <v>1</v>
      </c>
      <c r="AZ181" s="10">
        <f t="shared" si="201"/>
        <v>1</v>
      </c>
      <c r="BA181" s="10">
        <f t="shared" si="202"/>
        <v>1</v>
      </c>
      <c r="BB181" s="10">
        <f t="shared" si="203"/>
        <v>1</v>
      </c>
      <c r="BC181" s="10"/>
      <c r="BE181" s="10">
        <f t="shared" si="206"/>
        <v>2</v>
      </c>
      <c r="BH181" s="10">
        <f t="shared" si="207"/>
        <v>101</v>
      </c>
      <c r="BI181" s="10" t="str">
        <f t="shared" si="208"/>
        <v/>
      </c>
      <c r="BJ181" s="10" t="str">
        <f t="shared" si="209"/>
        <v/>
      </c>
      <c r="BK181" s="10" t="str">
        <f t="shared" si="210"/>
        <v/>
      </c>
      <c r="BL181" s="10" t="str">
        <f t="shared" si="211"/>
        <v/>
      </c>
      <c r="BM181" s="10" t="str">
        <f t="shared" si="212"/>
        <v/>
      </c>
      <c r="BN181" s="10" t="str">
        <f t="shared" si="213"/>
        <v/>
      </c>
      <c r="BO181" s="10" t="str">
        <f t="shared" si="214"/>
        <v/>
      </c>
      <c r="BP181" s="10" t="str">
        <f t="shared" si="215"/>
        <v/>
      </c>
      <c r="BQ181" s="10" t="str">
        <f t="shared" si="216"/>
        <v/>
      </c>
      <c r="BR181" s="10" t="str">
        <f t="shared" si="217"/>
        <v/>
      </c>
      <c r="BS181" s="10" t="str">
        <f t="shared" si="218"/>
        <v/>
      </c>
      <c r="BT181" s="10" t="str">
        <f t="shared" si="219"/>
        <v/>
      </c>
      <c r="BU181" s="10" t="str">
        <f t="shared" si="220"/>
        <v/>
      </c>
      <c r="BV181" s="10" t="str">
        <f t="shared" si="221"/>
        <v/>
      </c>
      <c r="BW181" s="10" t="str">
        <f t="shared" si="222"/>
        <v/>
      </c>
      <c r="BX181" s="10" t="str">
        <f t="shared" si="223"/>
        <v>-</v>
      </c>
      <c r="BY181" s="10" t="str">
        <f t="shared" si="224"/>
        <v>-</v>
      </c>
      <c r="BZ181" s="10" t="str">
        <f t="shared" si="225"/>
        <v>-</v>
      </c>
      <c r="CA181" s="31">
        <f t="shared" si="226"/>
        <v>15</v>
      </c>
      <c r="CC181">
        <f t="shared" si="183"/>
        <v>101</v>
      </c>
      <c r="EN181" s="10">
        <v>173</v>
      </c>
      <c r="EP181" s="10">
        <f t="shared" si="227"/>
        <v>176</v>
      </c>
      <c r="EQ181" s="10" t="str">
        <f t="shared" si="185"/>
        <v>(164)</v>
      </c>
    </row>
    <row r="182" spans="1:147" ht="15.75">
      <c r="A182" s="7" t="str">
        <f t="shared" si="152"/>
        <v>178 (166)</v>
      </c>
      <c r="B182" s="8" t="s">
        <v>271</v>
      </c>
      <c r="C182" s="9" t="s">
        <v>256</v>
      </c>
      <c r="D182" s="20">
        <f t="shared" si="153"/>
        <v>100</v>
      </c>
      <c r="E182" s="18"/>
      <c r="F182" s="14">
        <f t="shared" si="154"/>
        <v>1</v>
      </c>
      <c r="G182" s="19">
        <f t="shared" si="155"/>
        <v>50</v>
      </c>
      <c r="H182" s="18"/>
      <c r="I182" s="14"/>
      <c r="J182" s="14"/>
      <c r="K182" s="14"/>
      <c r="L182" s="14"/>
      <c r="M182" s="14"/>
      <c r="N182" s="14">
        <v>100</v>
      </c>
      <c r="O182" s="14"/>
      <c r="P182" s="50"/>
      <c r="Q182" s="29"/>
      <c r="R182" s="51"/>
      <c r="S182" s="14"/>
      <c r="T182" s="64"/>
      <c r="U182" s="14"/>
      <c r="V182" s="14"/>
      <c r="W182" s="14"/>
      <c r="X182" s="14"/>
      <c r="Y182" s="14"/>
      <c r="Z182" s="14"/>
      <c r="AA182" s="24">
        <f t="shared" si="156"/>
        <v>18</v>
      </c>
      <c r="AB182" s="68" t="str">
        <f t="shared" si="157"/>
        <v>-</v>
      </c>
      <c r="AC182" s="68" t="str">
        <f t="shared" si="158"/>
        <v>-</v>
      </c>
      <c r="AD182" s="68" t="str">
        <f t="shared" si="159"/>
        <v>-</v>
      </c>
      <c r="AE182" s="32">
        <v>166</v>
      </c>
      <c r="AF182" s="32">
        <f t="shared" si="160"/>
        <v>178</v>
      </c>
      <c r="AG182" s="32" t="str">
        <f t="shared" si="161"/>
        <v>-</v>
      </c>
      <c r="AH182" s="17">
        <v>178</v>
      </c>
      <c r="AK182" s="10">
        <f t="shared" si="186"/>
        <v>1</v>
      </c>
      <c r="AL182" s="10">
        <f t="shared" si="187"/>
        <v>1</v>
      </c>
      <c r="AM182" s="10">
        <f t="shared" si="188"/>
        <v>1</v>
      </c>
      <c r="AN182" s="10">
        <f t="shared" si="189"/>
        <v>1</v>
      </c>
      <c r="AO182" s="10">
        <f t="shared" si="190"/>
        <v>1</v>
      </c>
      <c r="AP182" s="10">
        <f t="shared" si="191"/>
        <v>2</v>
      </c>
      <c r="AQ182" s="10">
        <f t="shared" si="192"/>
        <v>2</v>
      </c>
      <c r="AR182" s="10">
        <f t="shared" si="193"/>
        <v>1</v>
      </c>
      <c r="AS182" s="10">
        <f t="shared" si="194"/>
        <v>1</v>
      </c>
      <c r="AT182" s="10">
        <f t="shared" si="195"/>
        <v>1</v>
      </c>
      <c r="AU182" s="10">
        <f t="shared" si="196"/>
        <v>1</v>
      </c>
      <c r="AV182" s="10">
        <f t="shared" si="197"/>
        <v>1</v>
      </c>
      <c r="AW182" s="10">
        <f t="shared" si="198"/>
        <v>1</v>
      </c>
      <c r="AX182" s="10">
        <f t="shared" si="199"/>
        <v>1</v>
      </c>
      <c r="AY182" s="10">
        <f t="shared" si="200"/>
        <v>1</v>
      </c>
      <c r="AZ182" s="10">
        <f t="shared" si="201"/>
        <v>1</v>
      </c>
      <c r="BA182" s="10">
        <f t="shared" si="202"/>
        <v>1</v>
      </c>
      <c r="BB182" s="10">
        <f t="shared" si="203"/>
        <v>1</v>
      </c>
      <c r="BC182" s="10"/>
      <c r="BE182" s="10">
        <f t="shared" si="206"/>
        <v>2</v>
      </c>
      <c r="BH182" s="10">
        <f t="shared" si="207"/>
        <v>100</v>
      </c>
      <c r="BI182" s="10" t="str">
        <f t="shared" si="208"/>
        <v/>
      </c>
      <c r="BJ182" s="10" t="str">
        <f t="shared" si="209"/>
        <v/>
      </c>
      <c r="BK182" s="10" t="str">
        <f t="shared" si="210"/>
        <v/>
      </c>
      <c r="BL182" s="10" t="str">
        <f t="shared" si="211"/>
        <v/>
      </c>
      <c r="BM182" s="10" t="str">
        <f t="shared" si="212"/>
        <v/>
      </c>
      <c r="BN182" s="10" t="str">
        <f t="shared" si="213"/>
        <v/>
      </c>
      <c r="BO182" s="10" t="str">
        <f t="shared" si="214"/>
        <v/>
      </c>
      <c r="BP182" s="10" t="str">
        <f t="shared" si="215"/>
        <v/>
      </c>
      <c r="BQ182" s="10" t="str">
        <f t="shared" si="216"/>
        <v/>
      </c>
      <c r="BR182" s="10" t="str">
        <f t="shared" si="217"/>
        <v/>
      </c>
      <c r="BS182" s="10" t="str">
        <f t="shared" si="218"/>
        <v/>
      </c>
      <c r="BT182" s="10" t="str">
        <f t="shared" si="219"/>
        <v/>
      </c>
      <c r="BU182" s="10" t="str">
        <f t="shared" si="220"/>
        <v/>
      </c>
      <c r="BV182" s="10" t="str">
        <f t="shared" si="221"/>
        <v/>
      </c>
      <c r="BW182" s="10" t="str">
        <f t="shared" si="222"/>
        <v/>
      </c>
      <c r="BX182" s="10" t="str">
        <f t="shared" si="223"/>
        <v>-</v>
      </c>
      <c r="BY182" s="10" t="str">
        <f t="shared" si="224"/>
        <v>-</v>
      </c>
      <c r="BZ182" s="10" t="str">
        <f t="shared" si="225"/>
        <v>-</v>
      </c>
      <c r="CA182" s="31">
        <f t="shared" si="226"/>
        <v>15</v>
      </c>
      <c r="CC182">
        <f t="shared" si="183"/>
        <v>100</v>
      </c>
      <c r="EN182" s="10">
        <v>174</v>
      </c>
      <c r="EP182" s="10">
        <f t="shared" si="227"/>
        <v>178</v>
      </c>
      <c r="EQ182" s="10" t="str">
        <f t="shared" si="185"/>
        <v>(166)</v>
      </c>
    </row>
    <row r="183" spans="1:147" ht="15.75">
      <c r="A183" s="7" t="str">
        <f t="shared" si="152"/>
        <v>179 (-)</v>
      </c>
      <c r="B183" s="8" t="s">
        <v>326</v>
      </c>
      <c r="C183" s="9" t="s">
        <v>255</v>
      </c>
      <c r="D183" s="20">
        <f t="shared" si="153"/>
        <v>99</v>
      </c>
      <c r="E183" s="18"/>
      <c r="F183" s="14">
        <f t="shared" si="154"/>
        <v>1</v>
      </c>
      <c r="G183" s="19">
        <f t="shared" si="155"/>
        <v>49.5</v>
      </c>
      <c r="H183" s="18" t="s">
        <v>193</v>
      </c>
      <c r="I183" s="14"/>
      <c r="J183" s="14"/>
      <c r="K183" s="14"/>
      <c r="L183" s="14"/>
      <c r="M183" s="14"/>
      <c r="N183" s="14"/>
      <c r="O183" s="14"/>
      <c r="P183" s="50"/>
      <c r="Q183" s="29"/>
      <c r="R183" s="51"/>
      <c r="S183" s="14"/>
      <c r="T183" s="64"/>
      <c r="U183" s="64"/>
      <c r="V183" s="64">
        <v>99</v>
      </c>
      <c r="W183" s="14"/>
      <c r="X183" s="14"/>
      <c r="Y183" s="14"/>
      <c r="Z183" s="14"/>
      <c r="AA183" s="24">
        <f t="shared" si="156"/>
        <v>18</v>
      </c>
      <c r="AB183" s="68" t="str">
        <f t="shared" si="157"/>
        <v>-</v>
      </c>
      <c r="AC183" s="68" t="str">
        <f t="shared" si="158"/>
        <v>-</v>
      </c>
      <c r="AD183" s="68" t="str">
        <f t="shared" si="159"/>
        <v>-</v>
      </c>
      <c r="AE183" s="32">
        <v>201</v>
      </c>
      <c r="AF183" s="32">
        <f t="shared" si="160"/>
        <v>179</v>
      </c>
      <c r="AG183" s="32" t="str">
        <f t="shared" si="161"/>
        <v>-</v>
      </c>
      <c r="AH183" s="17">
        <v>179</v>
      </c>
      <c r="AK183" s="10">
        <f t="shared" si="186"/>
        <v>1</v>
      </c>
      <c r="AL183" s="10">
        <f t="shared" si="187"/>
        <v>1</v>
      </c>
      <c r="AM183" s="10">
        <f t="shared" si="188"/>
        <v>1</v>
      </c>
      <c r="AN183" s="10">
        <f t="shared" si="189"/>
        <v>1</v>
      </c>
      <c r="AO183" s="10">
        <f t="shared" si="190"/>
        <v>1</v>
      </c>
      <c r="AP183" s="10">
        <f t="shared" si="191"/>
        <v>1</v>
      </c>
      <c r="AQ183" s="10">
        <f t="shared" si="192"/>
        <v>1</v>
      </c>
      <c r="AR183" s="10">
        <f t="shared" si="193"/>
        <v>1</v>
      </c>
      <c r="AS183" s="10">
        <f t="shared" si="194"/>
        <v>1</v>
      </c>
      <c r="AT183" s="10">
        <f t="shared" si="195"/>
        <v>1</v>
      </c>
      <c r="AU183" s="10">
        <f t="shared" si="196"/>
        <v>1</v>
      </c>
      <c r="AV183" s="10">
        <f t="shared" si="197"/>
        <v>1</v>
      </c>
      <c r="AW183" s="10">
        <f t="shared" si="198"/>
        <v>1</v>
      </c>
      <c r="AX183" s="10">
        <f t="shared" si="199"/>
        <v>2</v>
      </c>
      <c r="AY183" s="10">
        <f t="shared" si="200"/>
        <v>2</v>
      </c>
      <c r="AZ183" s="10">
        <f t="shared" si="201"/>
        <v>1</v>
      </c>
      <c r="BA183" s="10">
        <f t="shared" si="202"/>
        <v>1</v>
      </c>
      <c r="BB183" s="10">
        <f t="shared" si="203"/>
        <v>1</v>
      </c>
      <c r="BC183" s="10"/>
      <c r="BE183" s="10">
        <f t="shared" si="206"/>
        <v>1</v>
      </c>
      <c r="BH183" s="10">
        <f t="shared" si="207"/>
        <v>99</v>
      </c>
      <c r="BI183" s="10" t="str">
        <f t="shared" si="208"/>
        <v/>
      </c>
      <c r="BJ183" s="10" t="str">
        <f t="shared" si="209"/>
        <v/>
      </c>
      <c r="BK183" s="10" t="str">
        <f t="shared" si="210"/>
        <v/>
      </c>
      <c r="BL183" s="10" t="str">
        <f t="shared" si="211"/>
        <v/>
      </c>
      <c r="BM183" s="10" t="str">
        <f t="shared" si="212"/>
        <v/>
      </c>
      <c r="BN183" s="10" t="str">
        <f t="shared" si="213"/>
        <v/>
      </c>
      <c r="BO183" s="10" t="str">
        <f t="shared" si="214"/>
        <v/>
      </c>
      <c r="BP183" s="10" t="str">
        <f t="shared" si="215"/>
        <v/>
      </c>
      <c r="BQ183" s="10" t="str">
        <f t="shared" si="216"/>
        <v/>
      </c>
      <c r="BR183" s="10" t="str">
        <f t="shared" si="217"/>
        <v/>
      </c>
      <c r="BS183" s="10" t="str">
        <f t="shared" si="218"/>
        <v/>
      </c>
      <c r="BT183" s="10" t="str">
        <f t="shared" si="219"/>
        <v/>
      </c>
      <c r="BU183" s="10" t="str">
        <f t="shared" si="220"/>
        <v/>
      </c>
      <c r="BV183" s="10" t="str">
        <f t="shared" si="221"/>
        <v/>
      </c>
      <c r="BW183" s="10" t="str">
        <f t="shared" si="222"/>
        <v/>
      </c>
      <c r="BX183" s="10" t="str">
        <f t="shared" si="223"/>
        <v>-</v>
      </c>
      <c r="BY183" s="10" t="str">
        <f t="shared" si="224"/>
        <v>-</v>
      </c>
      <c r="BZ183" s="10" t="str">
        <f t="shared" si="225"/>
        <v>-</v>
      </c>
      <c r="CA183" s="31">
        <f t="shared" si="226"/>
        <v>15</v>
      </c>
      <c r="CC183">
        <f t="shared" si="183"/>
        <v>99</v>
      </c>
      <c r="EN183" s="10">
        <v>182</v>
      </c>
      <c r="EP183" s="10" t="str">
        <f t="shared" si="227"/>
        <v/>
      </c>
      <c r="EQ183" s="10" t="str">
        <f t="shared" si="185"/>
        <v>(-)</v>
      </c>
    </row>
    <row r="184" spans="1:147" ht="15.75">
      <c r="A184" s="7" t="str">
        <f t="shared" si="152"/>
        <v>180 (167)</v>
      </c>
      <c r="B184" s="8" t="s">
        <v>272</v>
      </c>
      <c r="C184" s="9" t="s">
        <v>219</v>
      </c>
      <c r="D184" s="20">
        <f t="shared" si="153"/>
        <v>98</v>
      </c>
      <c r="E184" s="18"/>
      <c r="F184" s="14">
        <f t="shared" si="154"/>
        <v>1</v>
      </c>
      <c r="G184" s="19">
        <f t="shared" si="155"/>
        <v>49</v>
      </c>
      <c r="H184" s="18"/>
      <c r="I184" s="14"/>
      <c r="J184" s="14"/>
      <c r="K184" s="14"/>
      <c r="L184" s="14"/>
      <c r="M184" s="14"/>
      <c r="N184" s="14">
        <v>98</v>
      </c>
      <c r="O184" s="14"/>
      <c r="P184" s="50"/>
      <c r="Q184" s="29"/>
      <c r="R184" s="51"/>
      <c r="S184" s="14"/>
      <c r="T184" s="14"/>
      <c r="U184" s="14"/>
      <c r="V184" s="14"/>
      <c r="W184" s="14"/>
      <c r="X184" s="14"/>
      <c r="Y184" s="14"/>
      <c r="Z184" s="14"/>
      <c r="AA184" s="24">
        <f t="shared" si="156"/>
        <v>18</v>
      </c>
      <c r="AB184" s="68" t="str">
        <f t="shared" si="157"/>
        <v>-</v>
      </c>
      <c r="AC184" s="68" t="str">
        <f t="shared" si="158"/>
        <v>-</v>
      </c>
      <c r="AD184" s="68" t="str">
        <f t="shared" si="159"/>
        <v>-</v>
      </c>
      <c r="AE184" s="32">
        <v>167</v>
      </c>
      <c r="AF184" s="32">
        <f t="shared" si="160"/>
        <v>180</v>
      </c>
      <c r="AG184" s="32" t="str">
        <f t="shared" si="161"/>
        <v>-</v>
      </c>
      <c r="AH184" s="17">
        <v>180</v>
      </c>
      <c r="AK184" s="10">
        <f t="shared" si="186"/>
        <v>1</v>
      </c>
      <c r="AL184" s="10">
        <f t="shared" si="187"/>
        <v>1</v>
      </c>
      <c r="AM184" s="10">
        <f t="shared" si="188"/>
        <v>1</v>
      </c>
      <c r="AN184" s="10">
        <f t="shared" si="189"/>
        <v>1</v>
      </c>
      <c r="AO184" s="10">
        <f t="shared" si="190"/>
        <v>1</v>
      </c>
      <c r="AP184" s="10">
        <f t="shared" si="191"/>
        <v>2</v>
      </c>
      <c r="AQ184" s="10">
        <f t="shared" si="192"/>
        <v>2</v>
      </c>
      <c r="AR184" s="10">
        <f t="shared" si="193"/>
        <v>1</v>
      </c>
      <c r="AS184" s="10">
        <f t="shared" si="194"/>
        <v>1</v>
      </c>
      <c r="AT184" s="10">
        <f t="shared" si="195"/>
        <v>1</v>
      </c>
      <c r="AU184" s="10">
        <f t="shared" si="196"/>
        <v>1</v>
      </c>
      <c r="AV184" s="10">
        <f t="shared" si="197"/>
        <v>1</v>
      </c>
      <c r="AW184" s="10">
        <f t="shared" si="198"/>
        <v>1</v>
      </c>
      <c r="AX184" s="10">
        <f t="shared" si="199"/>
        <v>1</v>
      </c>
      <c r="AY184" s="10">
        <f t="shared" si="200"/>
        <v>1</v>
      </c>
      <c r="AZ184" s="10">
        <f t="shared" si="201"/>
        <v>1</v>
      </c>
      <c r="BA184" s="10">
        <f t="shared" si="202"/>
        <v>1</v>
      </c>
      <c r="BB184" s="10">
        <f t="shared" si="203"/>
        <v>1</v>
      </c>
      <c r="BC184" s="10"/>
      <c r="BE184" s="10">
        <f t="shared" si="206"/>
        <v>2</v>
      </c>
      <c r="BH184" s="10">
        <f t="shared" si="207"/>
        <v>98</v>
      </c>
      <c r="BI184" s="10" t="str">
        <f t="shared" si="208"/>
        <v/>
      </c>
      <c r="BJ184" s="10" t="str">
        <f t="shared" si="209"/>
        <v/>
      </c>
      <c r="BK184" s="10" t="str">
        <f t="shared" si="210"/>
        <v/>
      </c>
      <c r="BL184" s="10" t="str">
        <f t="shared" si="211"/>
        <v/>
      </c>
      <c r="BM184" s="10" t="str">
        <f t="shared" si="212"/>
        <v/>
      </c>
      <c r="BN184" s="10" t="str">
        <f t="shared" si="213"/>
        <v/>
      </c>
      <c r="BO184" s="10" t="str">
        <f t="shared" si="214"/>
        <v/>
      </c>
      <c r="BP184" s="10" t="str">
        <f t="shared" si="215"/>
        <v/>
      </c>
      <c r="BQ184" s="10" t="str">
        <f t="shared" si="216"/>
        <v/>
      </c>
      <c r="BR184" s="10" t="str">
        <f t="shared" si="217"/>
        <v/>
      </c>
      <c r="BS184" s="10" t="str">
        <f t="shared" si="218"/>
        <v/>
      </c>
      <c r="BT184" s="10" t="str">
        <f t="shared" si="219"/>
        <v/>
      </c>
      <c r="BU184" s="10" t="str">
        <f t="shared" si="220"/>
        <v/>
      </c>
      <c r="BV184" s="10" t="str">
        <f t="shared" si="221"/>
        <v/>
      </c>
      <c r="BW184" s="10" t="str">
        <f t="shared" si="222"/>
        <v/>
      </c>
      <c r="BX184" s="10" t="str">
        <f t="shared" si="223"/>
        <v>-</v>
      </c>
      <c r="BY184" s="10" t="str">
        <f t="shared" si="224"/>
        <v>-</v>
      </c>
      <c r="BZ184" s="10" t="str">
        <f t="shared" si="225"/>
        <v>-</v>
      </c>
      <c r="CA184" s="31">
        <f t="shared" si="226"/>
        <v>15</v>
      </c>
      <c r="CC184">
        <f t="shared" si="183"/>
        <v>98</v>
      </c>
      <c r="EN184" s="10">
        <v>176</v>
      </c>
      <c r="EP184" s="10">
        <f t="shared" si="227"/>
        <v>180</v>
      </c>
      <c r="EQ184" s="10" t="str">
        <f t="shared" si="185"/>
        <v>(167)</v>
      </c>
    </row>
    <row r="185" spans="1:147" ht="15.75">
      <c r="A185" s="7" t="str">
        <f t="shared" si="152"/>
        <v>181 (168)</v>
      </c>
      <c r="B185" s="8" t="s">
        <v>225</v>
      </c>
      <c r="C185" s="9" t="s">
        <v>219</v>
      </c>
      <c r="D185" s="20">
        <f t="shared" si="153"/>
        <v>95</v>
      </c>
      <c r="E185" s="18"/>
      <c r="F185" s="14">
        <f t="shared" si="154"/>
        <v>1</v>
      </c>
      <c r="G185" s="19">
        <f t="shared" si="155"/>
        <v>47.5</v>
      </c>
      <c r="H185" s="18"/>
      <c r="I185" s="61"/>
      <c r="J185" s="61"/>
      <c r="K185" s="61"/>
      <c r="L185" s="61"/>
      <c r="M185" s="61"/>
      <c r="N185" s="61"/>
      <c r="O185" s="61"/>
      <c r="P185" s="96"/>
      <c r="Q185" s="61"/>
      <c r="R185" s="94"/>
      <c r="S185" s="61"/>
      <c r="T185" s="61"/>
      <c r="U185" s="61"/>
      <c r="V185" s="61"/>
      <c r="W185" s="61"/>
      <c r="X185" s="61"/>
      <c r="Y185" s="61">
        <v>95</v>
      </c>
      <c r="Z185" s="61"/>
      <c r="AA185" s="104">
        <f t="shared" si="156"/>
        <v>18</v>
      </c>
      <c r="AB185" s="68" t="str">
        <f t="shared" si="157"/>
        <v>-</v>
      </c>
      <c r="AC185" s="68" t="str">
        <f t="shared" si="158"/>
        <v>-</v>
      </c>
      <c r="AD185" s="68" t="str">
        <f t="shared" si="159"/>
        <v>-</v>
      </c>
      <c r="AE185" s="32">
        <v>168</v>
      </c>
      <c r="AF185" s="32">
        <f t="shared" si="160"/>
        <v>181</v>
      </c>
      <c r="AG185" s="32" t="str">
        <f t="shared" si="161"/>
        <v>-</v>
      </c>
      <c r="AH185" s="17">
        <v>181</v>
      </c>
      <c r="AK185" s="10">
        <f t="shared" si="186"/>
        <v>1</v>
      </c>
      <c r="AL185" s="10">
        <f t="shared" si="187"/>
        <v>1</v>
      </c>
      <c r="AM185" s="10">
        <f t="shared" si="188"/>
        <v>1</v>
      </c>
      <c r="AN185" s="10">
        <f t="shared" si="189"/>
        <v>1</v>
      </c>
      <c r="AO185" s="10">
        <f t="shared" si="190"/>
        <v>1</v>
      </c>
      <c r="AP185" s="10">
        <f t="shared" si="191"/>
        <v>1</v>
      </c>
      <c r="AQ185" s="10">
        <f t="shared" si="192"/>
        <v>1</v>
      </c>
      <c r="AR185" s="10">
        <f t="shared" si="193"/>
        <v>1</v>
      </c>
      <c r="AS185" s="10">
        <f t="shared" si="194"/>
        <v>1</v>
      </c>
      <c r="AT185" s="10">
        <f t="shared" si="195"/>
        <v>1</v>
      </c>
      <c r="AU185" s="10">
        <f t="shared" si="196"/>
        <v>1</v>
      </c>
      <c r="AV185" s="10">
        <f t="shared" si="197"/>
        <v>1</v>
      </c>
      <c r="AW185" s="10">
        <f t="shared" si="198"/>
        <v>1</v>
      </c>
      <c r="AX185" s="10">
        <f t="shared" si="199"/>
        <v>1</v>
      </c>
      <c r="AY185" s="10">
        <f t="shared" si="200"/>
        <v>1</v>
      </c>
      <c r="AZ185" s="10">
        <f t="shared" si="201"/>
        <v>1</v>
      </c>
      <c r="BA185" s="10">
        <f t="shared" si="202"/>
        <v>2</v>
      </c>
      <c r="BB185" s="10">
        <f t="shared" si="203"/>
        <v>2</v>
      </c>
      <c r="BC185" s="10"/>
      <c r="BE185" s="10">
        <f t="shared" si="206"/>
        <v>2</v>
      </c>
      <c r="BH185" s="10">
        <f t="shared" si="207"/>
        <v>95</v>
      </c>
      <c r="BI185" s="10" t="str">
        <f t="shared" si="208"/>
        <v/>
      </c>
      <c r="BJ185" s="10" t="str">
        <f t="shared" si="209"/>
        <v/>
      </c>
      <c r="BK185" s="10" t="str">
        <f t="shared" si="210"/>
        <v/>
      </c>
      <c r="BL185" s="10" t="str">
        <f t="shared" si="211"/>
        <v/>
      </c>
      <c r="BM185" s="10" t="str">
        <f t="shared" si="212"/>
        <v/>
      </c>
      <c r="BN185" s="10" t="str">
        <f t="shared" si="213"/>
        <v/>
      </c>
      <c r="BO185" s="10" t="str">
        <f t="shared" si="214"/>
        <v/>
      </c>
      <c r="BP185" s="10" t="str">
        <f t="shared" si="215"/>
        <v/>
      </c>
      <c r="BQ185" s="10" t="str">
        <f t="shared" si="216"/>
        <v/>
      </c>
      <c r="BR185" s="10" t="str">
        <f t="shared" si="217"/>
        <v/>
      </c>
      <c r="BS185" s="10" t="str">
        <f t="shared" si="218"/>
        <v/>
      </c>
      <c r="BT185" s="10" t="str">
        <f t="shared" si="219"/>
        <v/>
      </c>
      <c r="BU185" s="10" t="str">
        <f t="shared" si="220"/>
        <v/>
      </c>
      <c r="BV185" s="10" t="str">
        <f t="shared" si="221"/>
        <v/>
      </c>
      <c r="BW185" s="10" t="str">
        <f t="shared" si="222"/>
        <v/>
      </c>
      <c r="BX185" s="10" t="str">
        <f t="shared" si="223"/>
        <v>-</v>
      </c>
      <c r="BY185" s="10" t="str">
        <f t="shared" si="224"/>
        <v>-</v>
      </c>
      <c r="BZ185" s="10" t="str">
        <f t="shared" si="225"/>
        <v>-</v>
      </c>
      <c r="CA185" s="31">
        <f t="shared" si="226"/>
        <v>15</v>
      </c>
      <c r="CC185">
        <f t="shared" si="183"/>
        <v>95</v>
      </c>
      <c r="EN185" s="10">
        <v>202</v>
      </c>
      <c r="EP185" s="10">
        <f t="shared" si="227"/>
        <v>181</v>
      </c>
      <c r="EQ185" s="10" t="str">
        <f t="shared" si="185"/>
        <v>(168)</v>
      </c>
    </row>
    <row r="186" spans="1:147" ht="15.75">
      <c r="A186" s="7" t="str">
        <f t="shared" si="152"/>
        <v>181 (168)</v>
      </c>
      <c r="B186" s="8" t="s">
        <v>280</v>
      </c>
      <c r="C186" s="9" t="s">
        <v>85</v>
      </c>
      <c r="D186" s="20">
        <f t="shared" si="153"/>
        <v>95</v>
      </c>
      <c r="E186" s="18"/>
      <c r="F186" s="14">
        <f t="shared" si="154"/>
        <v>1</v>
      </c>
      <c r="G186" s="19">
        <f t="shared" si="155"/>
        <v>47.5</v>
      </c>
      <c r="H186" s="18"/>
      <c r="I186" s="14"/>
      <c r="J186" s="14"/>
      <c r="K186" s="14"/>
      <c r="L186" s="14"/>
      <c r="M186" s="14"/>
      <c r="N186" s="14"/>
      <c r="O186" s="14">
        <v>95</v>
      </c>
      <c r="P186" s="50"/>
      <c r="Q186" s="29"/>
      <c r="R186" s="51"/>
      <c r="S186" s="14"/>
      <c r="T186" s="64"/>
      <c r="U186" s="14"/>
      <c r="V186" s="14"/>
      <c r="W186" s="14"/>
      <c r="X186" s="14"/>
      <c r="Y186" s="14"/>
      <c r="Z186" s="14"/>
      <c r="AA186" s="24">
        <f t="shared" si="156"/>
        <v>18</v>
      </c>
      <c r="AB186" s="68" t="str">
        <f t="shared" si="157"/>
        <v>-</v>
      </c>
      <c r="AC186" s="68" t="str">
        <f t="shared" si="158"/>
        <v>-</v>
      </c>
      <c r="AD186" s="68" t="str">
        <f t="shared" si="159"/>
        <v>-</v>
      </c>
      <c r="AE186" s="32">
        <v>168</v>
      </c>
      <c r="AF186" s="32">
        <f t="shared" si="160"/>
        <v>181</v>
      </c>
      <c r="AG186" s="32" t="str">
        <f t="shared" si="161"/>
        <v>-</v>
      </c>
      <c r="AH186" s="17">
        <v>182</v>
      </c>
      <c r="AK186" s="10">
        <f t="shared" si="186"/>
        <v>1</v>
      </c>
      <c r="AL186" s="10">
        <f t="shared" si="187"/>
        <v>1</v>
      </c>
      <c r="AM186" s="10">
        <f t="shared" si="188"/>
        <v>1</v>
      </c>
      <c r="AN186" s="10">
        <f t="shared" si="189"/>
        <v>1</v>
      </c>
      <c r="AO186" s="10">
        <f t="shared" si="190"/>
        <v>1</v>
      </c>
      <c r="AP186" s="10">
        <f t="shared" si="191"/>
        <v>1</v>
      </c>
      <c r="AQ186" s="10">
        <f t="shared" si="192"/>
        <v>2</v>
      </c>
      <c r="AR186" s="10">
        <f t="shared" si="193"/>
        <v>2</v>
      </c>
      <c r="AS186" s="10">
        <f t="shared" si="194"/>
        <v>1</v>
      </c>
      <c r="AT186" s="10">
        <f t="shared" si="195"/>
        <v>1</v>
      </c>
      <c r="AU186" s="10">
        <f t="shared" si="196"/>
        <v>1</v>
      </c>
      <c r="AV186" s="10">
        <f t="shared" si="197"/>
        <v>1</v>
      </c>
      <c r="AW186" s="10">
        <f t="shared" si="198"/>
        <v>1</v>
      </c>
      <c r="AX186" s="10">
        <f t="shared" si="199"/>
        <v>1</v>
      </c>
      <c r="AY186" s="10">
        <f t="shared" si="200"/>
        <v>1</v>
      </c>
      <c r="AZ186" s="10">
        <f t="shared" si="201"/>
        <v>1</v>
      </c>
      <c r="BA186" s="10">
        <f t="shared" si="202"/>
        <v>1</v>
      </c>
      <c r="BB186" s="10">
        <f t="shared" si="203"/>
        <v>1</v>
      </c>
      <c r="BC186" s="10"/>
      <c r="BE186" s="10">
        <f t="shared" si="206"/>
        <v>2</v>
      </c>
      <c r="BH186" s="10">
        <f t="shared" si="207"/>
        <v>95</v>
      </c>
      <c r="BI186" s="10" t="str">
        <f t="shared" si="208"/>
        <v/>
      </c>
      <c r="BJ186" s="10" t="str">
        <f t="shared" si="209"/>
        <v/>
      </c>
      <c r="BK186" s="10" t="str">
        <f t="shared" si="210"/>
        <v/>
      </c>
      <c r="BL186" s="10" t="str">
        <f t="shared" si="211"/>
        <v/>
      </c>
      <c r="BM186" s="10" t="str">
        <f t="shared" si="212"/>
        <v/>
      </c>
      <c r="BN186" s="10" t="str">
        <f t="shared" si="213"/>
        <v/>
      </c>
      <c r="BO186" s="10" t="str">
        <f t="shared" si="214"/>
        <v/>
      </c>
      <c r="BP186" s="10" t="str">
        <f t="shared" si="215"/>
        <v/>
      </c>
      <c r="BQ186" s="10" t="str">
        <f t="shared" si="216"/>
        <v/>
      </c>
      <c r="BR186" s="10" t="str">
        <f t="shared" si="217"/>
        <v/>
      </c>
      <c r="BS186" s="10" t="str">
        <f t="shared" si="218"/>
        <v/>
      </c>
      <c r="BT186" s="10" t="str">
        <f t="shared" si="219"/>
        <v/>
      </c>
      <c r="BU186" s="10" t="str">
        <f t="shared" si="220"/>
        <v/>
      </c>
      <c r="BV186" s="10" t="str">
        <f t="shared" si="221"/>
        <v/>
      </c>
      <c r="BW186" s="10" t="str">
        <f t="shared" si="222"/>
        <v/>
      </c>
      <c r="BX186" s="10" t="str">
        <f t="shared" si="223"/>
        <v>-</v>
      </c>
      <c r="BY186" s="10" t="str">
        <f t="shared" si="224"/>
        <v>-</v>
      </c>
      <c r="BZ186" s="10" t="str">
        <f t="shared" si="225"/>
        <v>-</v>
      </c>
      <c r="CA186" s="31">
        <f t="shared" si="226"/>
        <v>15</v>
      </c>
      <c r="CC186">
        <f t="shared" si="183"/>
        <v>95</v>
      </c>
      <c r="EN186" s="10">
        <v>177</v>
      </c>
      <c r="EP186" s="10">
        <v>177</v>
      </c>
      <c r="EQ186" s="10" t="str">
        <f t="shared" si="185"/>
        <v>(168)</v>
      </c>
    </row>
    <row r="187" spans="1:147" ht="15.75">
      <c r="A187" s="7" t="str">
        <f t="shared" si="152"/>
        <v>183 (-)</v>
      </c>
      <c r="B187" s="39" t="s">
        <v>327</v>
      </c>
      <c r="C187" s="9" t="s">
        <v>255</v>
      </c>
      <c r="D187" s="20">
        <f t="shared" si="153"/>
        <v>91</v>
      </c>
      <c r="E187" s="18"/>
      <c r="F187" s="14">
        <f t="shared" si="154"/>
        <v>1</v>
      </c>
      <c r="G187" s="19">
        <f t="shared" si="155"/>
        <v>45.5</v>
      </c>
      <c r="H187" s="18" t="s">
        <v>193</v>
      </c>
      <c r="I187" s="14"/>
      <c r="J187" s="14"/>
      <c r="K187" s="14"/>
      <c r="L187" s="14"/>
      <c r="M187" s="14"/>
      <c r="N187" s="14"/>
      <c r="O187" s="14"/>
      <c r="P187" s="50"/>
      <c r="Q187" s="29"/>
      <c r="R187" s="51"/>
      <c r="S187" s="14"/>
      <c r="T187" s="14"/>
      <c r="U187" s="64"/>
      <c r="V187" s="64">
        <v>91</v>
      </c>
      <c r="W187" s="14"/>
      <c r="X187" s="14"/>
      <c r="Y187" s="14"/>
      <c r="Z187" s="14"/>
      <c r="AA187" s="24">
        <f t="shared" si="156"/>
        <v>18</v>
      </c>
      <c r="AB187" s="68" t="str">
        <f t="shared" si="157"/>
        <v>-</v>
      </c>
      <c r="AC187" s="68" t="str">
        <f t="shared" si="158"/>
        <v>-</v>
      </c>
      <c r="AD187" s="68" t="str">
        <f t="shared" si="159"/>
        <v>-</v>
      </c>
      <c r="AE187" s="32">
        <v>202</v>
      </c>
      <c r="AF187" s="32">
        <f t="shared" si="160"/>
        <v>183</v>
      </c>
      <c r="AG187" s="32" t="str">
        <f t="shared" si="161"/>
        <v>-</v>
      </c>
      <c r="AH187" s="17">
        <v>183</v>
      </c>
      <c r="AK187" s="10">
        <f t="shared" si="186"/>
        <v>1</v>
      </c>
      <c r="AL187" s="10">
        <f t="shared" si="187"/>
        <v>1</v>
      </c>
      <c r="AM187" s="10">
        <f t="shared" si="188"/>
        <v>1</v>
      </c>
      <c r="AN187" s="10">
        <f t="shared" si="189"/>
        <v>1</v>
      </c>
      <c r="AO187" s="10">
        <f t="shared" si="190"/>
        <v>1</v>
      </c>
      <c r="AP187" s="10">
        <f t="shared" si="191"/>
        <v>1</v>
      </c>
      <c r="AQ187" s="10">
        <f t="shared" si="192"/>
        <v>1</v>
      </c>
      <c r="AR187" s="10">
        <f t="shared" si="193"/>
        <v>1</v>
      </c>
      <c r="AS187" s="10">
        <f t="shared" si="194"/>
        <v>1</v>
      </c>
      <c r="AT187" s="10">
        <f t="shared" si="195"/>
        <v>1</v>
      </c>
      <c r="AU187" s="10">
        <f t="shared" si="196"/>
        <v>1</v>
      </c>
      <c r="AV187" s="10">
        <f t="shared" si="197"/>
        <v>1</v>
      </c>
      <c r="AW187" s="10">
        <f t="shared" si="198"/>
        <v>1</v>
      </c>
      <c r="AX187" s="10">
        <f t="shared" si="199"/>
        <v>2</v>
      </c>
      <c r="AY187" s="10">
        <f t="shared" si="200"/>
        <v>2</v>
      </c>
      <c r="AZ187" s="10">
        <f t="shared" si="201"/>
        <v>1</v>
      </c>
      <c r="BA187" s="10">
        <f t="shared" si="202"/>
        <v>1</v>
      </c>
      <c r="BB187" s="10">
        <f t="shared" si="203"/>
        <v>1</v>
      </c>
      <c r="BC187" s="10"/>
      <c r="BE187" s="10">
        <f t="shared" si="206"/>
        <v>1</v>
      </c>
      <c r="BH187" s="10">
        <f t="shared" si="207"/>
        <v>91</v>
      </c>
      <c r="BI187" s="10" t="str">
        <f t="shared" si="208"/>
        <v/>
      </c>
      <c r="BJ187" s="10" t="str">
        <f t="shared" si="209"/>
        <v/>
      </c>
      <c r="BK187" s="10" t="str">
        <f t="shared" si="210"/>
        <v/>
      </c>
      <c r="BL187" s="10" t="str">
        <f t="shared" si="211"/>
        <v/>
      </c>
      <c r="BM187" s="10" t="str">
        <f t="shared" si="212"/>
        <v/>
      </c>
      <c r="BN187" s="10" t="str">
        <f t="shared" si="213"/>
        <v/>
      </c>
      <c r="BO187" s="10" t="str">
        <f t="shared" si="214"/>
        <v/>
      </c>
      <c r="BP187" s="10" t="str">
        <f t="shared" si="215"/>
        <v/>
      </c>
      <c r="BQ187" s="10" t="str">
        <f t="shared" si="216"/>
        <v/>
      </c>
      <c r="BR187" s="10" t="str">
        <f t="shared" si="217"/>
        <v/>
      </c>
      <c r="BS187" s="10" t="str">
        <f t="shared" si="218"/>
        <v/>
      </c>
      <c r="BT187" s="10" t="str">
        <f t="shared" si="219"/>
        <v/>
      </c>
      <c r="BU187" s="10" t="str">
        <f t="shared" si="220"/>
        <v/>
      </c>
      <c r="BV187" s="10" t="str">
        <f t="shared" si="221"/>
        <v/>
      </c>
      <c r="BW187" s="10" t="str">
        <f t="shared" si="222"/>
        <v/>
      </c>
      <c r="BX187" s="10" t="str">
        <f t="shared" si="223"/>
        <v>-</v>
      </c>
      <c r="BY187" s="10" t="str">
        <f t="shared" si="224"/>
        <v>-</v>
      </c>
      <c r="BZ187" s="10" t="str">
        <f t="shared" si="225"/>
        <v>-</v>
      </c>
      <c r="CA187" s="31">
        <f t="shared" si="226"/>
        <v>15</v>
      </c>
      <c r="CC187">
        <f t="shared" si="183"/>
        <v>91</v>
      </c>
      <c r="EN187" s="10">
        <v>178</v>
      </c>
      <c r="EP187" s="10" t="str">
        <f>IF(BE187&gt;1,AF187,"")</f>
        <v/>
      </c>
      <c r="EQ187" s="10" t="str">
        <f t="shared" si="185"/>
        <v>(-)</v>
      </c>
    </row>
    <row r="188" spans="1:147" ht="15.75">
      <c r="A188" s="7" t="str">
        <f t="shared" si="152"/>
        <v>184 (170)</v>
      </c>
      <c r="B188" s="8" t="s">
        <v>303</v>
      </c>
      <c r="C188" s="9" t="s">
        <v>102</v>
      </c>
      <c r="D188" s="20">
        <f t="shared" si="153"/>
        <v>89</v>
      </c>
      <c r="E188" s="18"/>
      <c r="F188" s="14">
        <f t="shared" si="154"/>
        <v>1</v>
      </c>
      <c r="G188" s="19">
        <f t="shared" si="155"/>
        <v>44.5</v>
      </c>
      <c r="H188" s="18"/>
      <c r="I188" s="14"/>
      <c r="J188" s="14"/>
      <c r="K188" s="14"/>
      <c r="L188" s="14"/>
      <c r="M188" s="14"/>
      <c r="N188" s="14"/>
      <c r="O188" s="14"/>
      <c r="P188" s="50"/>
      <c r="Q188" s="29"/>
      <c r="R188" s="51"/>
      <c r="S188" s="14"/>
      <c r="T188" s="14"/>
      <c r="U188" s="14"/>
      <c r="V188" s="14"/>
      <c r="W188" s="14"/>
      <c r="X188" s="14">
        <v>89</v>
      </c>
      <c r="Y188" s="14"/>
      <c r="Z188" s="14"/>
      <c r="AA188" s="24">
        <f t="shared" si="156"/>
        <v>18</v>
      </c>
      <c r="AB188" s="68" t="str">
        <f t="shared" si="157"/>
        <v>-</v>
      </c>
      <c r="AC188" s="68" t="str">
        <f t="shared" si="158"/>
        <v>-</v>
      </c>
      <c r="AD188" s="68" t="str">
        <f t="shared" si="159"/>
        <v>-</v>
      </c>
      <c r="AE188" s="32">
        <v>170</v>
      </c>
      <c r="AF188" s="32">
        <f t="shared" si="160"/>
        <v>184</v>
      </c>
      <c r="AG188" s="32" t="str">
        <f t="shared" si="161"/>
        <v>-</v>
      </c>
      <c r="AH188" s="17">
        <v>184</v>
      </c>
      <c r="AK188" s="10">
        <f t="shared" si="186"/>
        <v>1</v>
      </c>
      <c r="AL188" s="10">
        <f t="shared" si="187"/>
        <v>1</v>
      </c>
      <c r="AM188" s="10">
        <f t="shared" si="188"/>
        <v>1</v>
      </c>
      <c r="AN188" s="10">
        <f t="shared" si="189"/>
        <v>1</v>
      </c>
      <c r="AO188" s="10">
        <f t="shared" si="190"/>
        <v>1</v>
      </c>
      <c r="AP188" s="10">
        <f t="shared" si="191"/>
        <v>1</v>
      </c>
      <c r="AQ188" s="10">
        <f t="shared" si="192"/>
        <v>1</v>
      </c>
      <c r="AR188" s="10">
        <f t="shared" si="193"/>
        <v>1</v>
      </c>
      <c r="AS188" s="10">
        <f t="shared" si="194"/>
        <v>1</v>
      </c>
      <c r="AT188" s="10">
        <f t="shared" si="195"/>
        <v>1</v>
      </c>
      <c r="AU188" s="10">
        <f t="shared" si="196"/>
        <v>1</v>
      </c>
      <c r="AV188" s="10">
        <f t="shared" si="197"/>
        <v>1</v>
      </c>
      <c r="AW188" s="10">
        <f t="shared" si="198"/>
        <v>1</v>
      </c>
      <c r="AX188" s="10">
        <f t="shared" si="199"/>
        <v>1</v>
      </c>
      <c r="AY188" s="10">
        <f t="shared" si="200"/>
        <v>1</v>
      </c>
      <c r="AZ188" s="10">
        <f t="shared" si="201"/>
        <v>2</v>
      </c>
      <c r="BA188" s="10">
        <f t="shared" si="202"/>
        <v>2</v>
      </c>
      <c r="BB188" s="10">
        <f t="shared" si="203"/>
        <v>1</v>
      </c>
      <c r="BC188" s="10"/>
      <c r="BE188" s="10">
        <f t="shared" si="206"/>
        <v>2</v>
      </c>
      <c r="BH188" s="10">
        <f t="shared" si="207"/>
        <v>89</v>
      </c>
      <c r="BI188" s="10" t="str">
        <f t="shared" si="208"/>
        <v/>
      </c>
      <c r="BJ188" s="10" t="str">
        <f t="shared" si="209"/>
        <v/>
      </c>
      <c r="BK188" s="10" t="str">
        <f t="shared" si="210"/>
        <v/>
      </c>
      <c r="BL188" s="10" t="str">
        <f t="shared" si="211"/>
        <v/>
      </c>
      <c r="BM188" s="10" t="str">
        <f t="shared" si="212"/>
        <v/>
      </c>
      <c r="BN188" s="10" t="str">
        <f t="shared" si="213"/>
        <v/>
      </c>
      <c r="BO188" s="10" t="str">
        <f t="shared" si="214"/>
        <v/>
      </c>
      <c r="BP188" s="10" t="str">
        <f t="shared" si="215"/>
        <v/>
      </c>
      <c r="BQ188" s="10" t="str">
        <f t="shared" si="216"/>
        <v/>
      </c>
      <c r="BR188" s="10" t="str">
        <f t="shared" si="217"/>
        <v/>
      </c>
      <c r="BS188" s="10" t="str">
        <f t="shared" si="218"/>
        <v/>
      </c>
      <c r="BT188" s="10" t="str">
        <f t="shared" si="219"/>
        <v/>
      </c>
      <c r="BU188" s="10" t="str">
        <f t="shared" si="220"/>
        <v/>
      </c>
      <c r="BV188" s="10" t="str">
        <f t="shared" si="221"/>
        <v/>
      </c>
      <c r="BW188" s="10" t="str">
        <f t="shared" si="222"/>
        <v/>
      </c>
      <c r="BX188" s="10" t="str">
        <f t="shared" si="223"/>
        <v>-</v>
      </c>
      <c r="BY188" s="10" t="str">
        <f t="shared" si="224"/>
        <v>-</v>
      </c>
      <c r="BZ188" s="10" t="str">
        <f t="shared" si="225"/>
        <v>-</v>
      </c>
      <c r="CA188" s="31">
        <f t="shared" si="226"/>
        <v>15</v>
      </c>
      <c r="CC188">
        <f t="shared" si="183"/>
        <v>89</v>
      </c>
      <c r="EN188" s="10">
        <v>179</v>
      </c>
      <c r="EP188" s="10">
        <v>179</v>
      </c>
      <c r="EQ188" s="10" t="str">
        <f t="shared" si="185"/>
        <v>(170)</v>
      </c>
    </row>
    <row r="189" spans="1:147" ht="15.75">
      <c r="A189" s="7" t="str">
        <f t="shared" si="152"/>
        <v>185 (171)</v>
      </c>
      <c r="B189" s="8" t="s">
        <v>289</v>
      </c>
      <c r="C189" s="9" t="s">
        <v>49</v>
      </c>
      <c r="D189" s="20">
        <f t="shared" si="153"/>
        <v>86</v>
      </c>
      <c r="E189" s="18"/>
      <c r="F189" s="14">
        <f t="shared" si="154"/>
        <v>2</v>
      </c>
      <c r="G189" s="19">
        <f t="shared" si="155"/>
        <v>21.5</v>
      </c>
      <c r="H189" s="18"/>
      <c r="I189" s="14"/>
      <c r="J189" s="14"/>
      <c r="K189" s="14"/>
      <c r="L189" s="14"/>
      <c r="M189" s="14"/>
      <c r="N189" s="14"/>
      <c r="O189" s="14"/>
      <c r="P189" s="50"/>
      <c r="Q189" s="29">
        <v>41</v>
      </c>
      <c r="R189" s="51"/>
      <c r="S189" s="14"/>
      <c r="T189" s="64">
        <v>45</v>
      </c>
      <c r="U189" s="14"/>
      <c r="V189" s="14"/>
      <c r="W189" s="14"/>
      <c r="X189" s="14"/>
      <c r="Y189" s="14"/>
      <c r="Z189" s="14"/>
      <c r="AA189" s="24">
        <f t="shared" si="156"/>
        <v>18</v>
      </c>
      <c r="AB189" s="68" t="str">
        <f t="shared" si="157"/>
        <v>-</v>
      </c>
      <c r="AC189" s="68" t="str">
        <f t="shared" si="158"/>
        <v>-</v>
      </c>
      <c r="AD189" s="68" t="str">
        <f t="shared" si="159"/>
        <v>-</v>
      </c>
      <c r="AE189" s="32">
        <v>171</v>
      </c>
      <c r="AF189" s="32">
        <f t="shared" si="160"/>
        <v>185</v>
      </c>
      <c r="AG189" s="32">
        <f t="shared" si="161"/>
        <v>185</v>
      </c>
      <c r="AH189" s="17">
        <v>185</v>
      </c>
      <c r="AK189" s="10">
        <f t="shared" si="186"/>
        <v>1</v>
      </c>
      <c r="AL189" s="10">
        <f t="shared" si="187"/>
        <v>1</v>
      </c>
      <c r="AM189" s="10">
        <f t="shared" si="188"/>
        <v>1</v>
      </c>
      <c r="AN189" s="10">
        <f t="shared" si="189"/>
        <v>1</v>
      </c>
      <c r="AO189" s="10">
        <f t="shared" si="190"/>
        <v>1</v>
      </c>
      <c r="AP189" s="10">
        <f t="shared" si="191"/>
        <v>1</v>
      </c>
      <c r="AQ189" s="10">
        <f t="shared" si="192"/>
        <v>1</v>
      </c>
      <c r="AR189" s="10">
        <f t="shared" si="193"/>
        <v>1</v>
      </c>
      <c r="AS189" s="10">
        <f t="shared" si="194"/>
        <v>2</v>
      </c>
      <c r="AT189" s="10">
        <f t="shared" si="195"/>
        <v>2</v>
      </c>
      <c r="AU189" s="10">
        <f t="shared" si="196"/>
        <v>1</v>
      </c>
      <c r="AV189" s="10">
        <f t="shared" si="197"/>
        <v>2</v>
      </c>
      <c r="AW189" s="10">
        <f t="shared" si="198"/>
        <v>2</v>
      </c>
      <c r="AX189" s="10">
        <f t="shared" si="199"/>
        <v>1</v>
      </c>
      <c r="AY189" s="10">
        <f t="shared" si="200"/>
        <v>1</v>
      </c>
      <c r="AZ189" s="10">
        <f t="shared" si="201"/>
        <v>1</v>
      </c>
      <c r="BA189" s="10">
        <f t="shared" si="202"/>
        <v>1</v>
      </c>
      <c r="BB189" s="10">
        <f t="shared" si="203"/>
        <v>1</v>
      </c>
      <c r="BC189" s="10"/>
      <c r="BE189" s="10">
        <f t="shared" si="206"/>
        <v>2</v>
      </c>
      <c r="BH189" s="10">
        <f t="shared" si="207"/>
        <v>45</v>
      </c>
      <c r="BI189" s="10">
        <f t="shared" si="208"/>
        <v>41</v>
      </c>
      <c r="BJ189" s="10" t="str">
        <f t="shared" si="209"/>
        <v/>
      </c>
      <c r="BK189" s="10" t="str">
        <f t="shared" si="210"/>
        <v/>
      </c>
      <c r="BL189" s="10" t="str">
        <f t="shared" si="211"/>
        <v/>
      </c>
      <c r="BM189" s="10" t="str">
        <f t="shared" si="212"/>
        <v/>
      </c>
      <c r="BN189" s="10" t="str">
        <f t="shared" si="213"/>
        <v/>
      </c>
      <c r="BO189" s="10" t="str">
        <f t="shared" si="214"/>
        <v/>
      </c>
      <c r="BP189" s="10" t="str">
        <f t="shared" si="215"/>
        <v/>
      </c>
      <c r="BQ189" s="10" t="str">
        <f t="shared" si="216"/>
        <v/>
      </c>
      <c r="BR189" s="10" t="str">
        <f t="shared" si="217"/>
        <v/>
      </c>
      <c r="BS189" s="10" t="str">
        <f t="shared" si="218"/>
        <v/>
      </c>
      <c r="BT189" s="10" t="str">
        <f t="shared" si="219"/>
        <v/>
      </c>
      <c r="BU189" s="10" t="str">
        <f t="shared" si="220"/>
        <v/>
      </c>
      <c r="BV189" s="10" t="str">
        <f t="shared" si="221"/>
        <v/>
      </c>
      <c r="BW189" s="10" t="str">
        <f t="shared" si="222"/>
        <v/>
      </c>
      <c r="BX189" s="10" t="str">
        <f t="shared" si="223"/>
        <v>-</v>
      </c>
      <c r="BY189" s="10" t="str">
        <f t="shared" si="224"/>
        <v>-</v>
      </c>
      <c r="BZ189" s="10" t="str">
        <f t="shared" si="225"/>
        <v>-</v>
      </c>
      <c r="CA189" s="31">
        <f t="shared" si="226"/>
        <v>14</v>
      </c>
      <c r="CC189">
        <f t="shared" si="183"/>
        <v>86</v>
      </c>
      <c r="EN189" s="10">
        <v>180</v>
      </c>
      <c r="EP189" s="10">
        <f>IF(BE189&gt;1,AF189,"")</f>
        <v>185</v>
      </c>
      <c r="EQ189" s="10" t="str">
        <f t="shared" si="185"/>
        <v>(171)</v>
      </c>
    </row>
    <row r="190" spans="1:147" ht="15.75">
      <c r="A190" s="7" t="str">
        <f t="shared" si="152"/>
        <v>186 (172)</v>
      </c>
      <c r="B190" s="8" t="s">
        <v>276</v>
      </c>
      <c r="C190" s="9" t="s">
        <v>259</v>
      </c>
      <c r="D190" s="20">
        <f t="shared" si="153"/>
        <v>84</v>
      </c>
      <c r="E190" s="18"/>
      <c r="F190" s="14">
        <f t="shared" si="154"/>
        <v>1</v>
      </c>
      <c r="G190" s="19">
        <f t="shared" si="155"/>
        <v>42</v>
      </c>
      <c r="H190" s="18"/>
      <c r="I190" s="14"/>
      <c r="J190" s="14"/>
      <c r="K190" s="14"/>
      <c r="L190" s="14"/>
      <c r="M190" s="14"/>
      <c r="N190" s="14">
        <v>84</v>
      </c>
      <c r="O190" s="14"/>
      <c r="P190" s="14"/>
      <c r="Q190" s="136"/>
      <c r="R190" s="14"/>
      <c r="S190" s="14"/>
      <c r="T190" s="64"/>
      <c r="U190" s="14"/>
      <c r="V190" s="14"/>
      <c r="W190" s="14"/>
      <c r="X190" s="14"/>
      <c r="Y190" s="14"/>
      <c r="Z190" s="14"/>
      <c r="AA190" s="24">
        <f t="shared" si="156"/>
        <v>18</v>
      </c>
      <c r="AB190" s="68" t="str">
        <f t="shared" si="157"/>
        <v>-</v>
      </c>
      <c r="AC190" s="68" t="str">
        <f t="shared" si="158"/>
        <v>-</v>
      </c>
      <c r="AD190" s="68" t="str">
        <f t="shared" si="159"/>
        <v>-</v>
      </c>
      <c r="AE190" s="32">
        <v>172</v>
      </c>
      <c r="AF190" s="32">
        <f t="shared" si="160"/>
        <v>186</v>
      </c>
      <c r="AG190" s="32" t="str">
        <f t="shared" si="161"/>
        <v>-</v>
      </c>
      <c r="AH190" s="17">
        <v>186</v>
      </c>
      <c r="AK190" s="10">
        <f t="shared" si="186"/>
        <v>1</v>
      </c>
      <c r="AL190" s="10">
        <f t="shared" si="187"/>
        <v>1</v>
      </c>
      <c r="AM190" s="10">
        <f t="shared" si="188"/>
        <v>1</v>
      </c>
      <c r="AN190" s="10">
        <f t="shared" si="189"/>
        <v>1</v>
      </c>
      <c r="AO190" s="10">
        <f t="shared" si="190"/>
        <v>1</v>
      </c>
      <c r="AP190" s="10">
        <f t="shared" si="191"/>
        <v>2</v>
      </c>
      <c r="AQ190" s="10">
        <f t="shared" si="192"/>
        <v>2</v>
      </c>
      <c r="AR190" s="10">
        <f t="shared" si="193"/>
        <v>1</v>
      </c>
      <c r="AS190" s="10">
        <f t="shared" si="194"/>
        <v>1</v>
      </c>
      <c r="AT190" s="10">
        <f t="shared" si="195"/>
        <v>1</v>
      </c>
      <c r="AU190" s="10">
        <f t="shared" si="196"/>
        <v>1</v>
      </c>
      <c r="AV190" s="10">
        <f t="shared" si="197"/>
        <v>1</v>
      </c>
      <c r="AW190" s="10">
        <f t="shared" si="198"/>
        <v>1</v>
      </c>
      <c r="AX190" s="10">
        <f t="shared" si="199"/>
        <v>1</v>
      </c>
      <c r="AY190" s="10">
        <f t="shared" si="200"/>
        <v>1</v>
      </c>
      <c r="AZ190" s="10">
        <f t="shared" si="201"/>
        <v>1</v>
      </c>
      <c r="BA190" s="10">
        <f t="shared" si="202"/>
        <v>1</v>
      </c>
      <c r="BB190" s="10">
        <f t="shared" si="203"/>
        <v>1</v>
      </c>
      <c r="BC190" s="10"/>
      <c r="BE190" s="10">
        <f t="shared" si="206"/>
        <v>2</v>
      </c>
      <c r="BH190" s="10">
        <f t="shared" si="207"/>
        <v>84</v>
      </c>
      <c r="BI190" s="10" t="str">
        <f t="shared" si="208"/>
        <v/>
      </c>
      <c r="BJ190" s="10" t="str">
        <f t="shared" si="209"/>
        <v/>
      </c>
      <c r="BK190" s="10" t="str">
        <f t="shared" si="210"/>
        <v/>
      </c>
      <c r="BL190" s="10" t="str">
        <f t="shared" si="211"/>
        <v/>
      </c>
      <c r="BM190" s="10" t="str">
        <f t="shared" si="212"/>
        <v/>
      </c>
      <c r="BN190" s="10" t="str">
        <f t="shared" si="213"/>
        <v/>
      </c>
      <c r="BO190" s="10" t="str">
        <f t="shared" si="214"/>
        <v/>
      </c>
      <c r="BP190" s="10" t="str">
        <f t="shared" si="215"/>
        <v/>
      </c>
      <c r="BQ190" s="10" t="str">
        <f t="shared" si="216"/>
        <v/>
      </c>
      <c r="BR190" s="10" t="str">
        <f t="shared" si="217"/>
        <v/>
      </c>
      <c r="BS190" s="10" t="str">
        <f t="shared" si="218"/>
        <v/>
      </c>
      <c r="BT190" s="10" t="str">
        <f t="shared" si="219"/>
        <v/>
      </c>
      <c r="BU190" s="10" t="str">
        <f t="shared" si="220"/>
        <v/>
      </c>
      <c r="BV190" s="10" t="str">
        <f t="shared" si="221"/>
        <v/>
      </c>
      <c r="BW190" s="10" t="str">
        <f t="shared" si="222"/>
        <v/>
      </c>
      <c r="BX190" s="10" t="str">
        <f t="shared" si="223"/>
        <v>-</v>
      </c>
      <c r="BY190" s="10" t="str">
        <f t="shared" si="224"/>
        <v>-</v>
      </c>
      <c r="BZ190" s="10" t="str">
        <f t="shared" si="225"/>
        <v>-</v>
      </c>
      <c r="CA190" s="31">
        <f t="shared" si="226"/>
        <v>15</v>
      </c>
      <c r="CC190">
        <f t="shared" si="183"/>
        <v>84</v>
      </c>
      <c r="EN190" s="10">
        <v>181</v>
      </c>
      <c r="EP190" s="10">
        <f>IF(BE190&gt;1,AF190,"")</f>
        <v>186</v>
      </c>
      <c r="EQ190" s="10" t="str">
        <f t="shared" si="185"/>
        <v>(172)</v>
      </c>
    </row>
    <row r="191" spans="1:147" ht="15.75">
      <c r="A191" s="7" t="str">
        <f t="shared" si="152"/>
        <v>186 (-)</v>
      </c>
      <c r="B191" s="8" t="s">
        <v>317</v>
      </c>
      <c r="C191" s="45" t="s">
        <v>306</v>
      </c>
      <c r="D191" s="20">
        <f t="shared" si="153"/>
        <v>84</v>
      </c>
      <c r="F191" s="14">
        <f t="shared" si="154"/>
        <v>1</v>
      </c>
      <c r="G191" s="19">
        <f t="shared" si="155"/>
        <v>42</v>
      </c>
      <c r="H191" s="138" t="s">
        <v>193</v>
      </c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>
        <v>84</v>
      </c>
      <c r="W191" s="45"/>
      <c r="X191" s="45"/>
      <c r="Y191" s="45"/>
      <c r="Z191" s="45"/>
      <c r="AA191" s="24">
        <f t="shared" si="156"/>
        <v>18</v>
      </c>
      <c r="AB191" s="68" t="str">
        <f t="shared" si="157"/>
        <v>-</v>
      </c>
      <c r="AC191" s="68" t="str">
        <f t="shared" si="158"/>
        <v>-</v>
      </c>
      <c r="AD191" s="68" t="str">
        <f t="shared" si="159"/>
        <v>-</v>
      </c>
      <c r="AE191" s="32">
        <v>192</v>
      </c>
      <c r="AF191" s="32">
        <f t="shared" si="160"/>
        <v>186</v>
      </c>
      <c r="AG191" s="32" t="str">
        <f t="shared" si="161"/>
        <v>-</v>
      </c>
      <c r="AH191" s="17">
        <v>187</v>
      </c>
      <c r="AK191" s="10">
        <f t="shared" si="186"/>
        <v>1</v>
      </c>
      <c r="AL191" s="10">
        <f t="shared" si="187"/>
        <v>1</v>
      </c>
      <c r="AM191" s="10">
        <f t="shared" si="188"/>
        <v>1</v>
      </c>
      <c r="AN191" s="10">
        <f t="shared" si="189"/>
        <v>1</v>
      </c>
      <c r="AO191" s="10">
        <f t="shared" si="190"/>
        <v>1</v>
      </c>
      <c r="AP191" s="10">
        <f t="shared" si="191"/>
        <v>1</v>
      </c>
      <c r="AQ191" s="10">
        <f t="shared" si="192"/>
        <v>1</v>
      </c>
      <c r="AR191" s="10">
        <f t="shared" si="193"/>
        <v>1</v>
      </c>
      <c r="AS191" s="10">
        <f t="shared" si="194"/>
        <v>1</v>
      </c>
      <c r="AT191" s="10">
        <f t="shared" si="195"/>
        <v>1</v>
      </c>
      <c r="AU191" s="10">
        <f t="shared" si="196"/>
        <v>1</v>
      </c>
      <c r="AV191" s="10">
        <f t="shared" si="197"/>
        <v>1</v>
      </c>
      <c r="AW191" s="10">
        <f t="shared" si="198"/>
        <v>1</v>
      </c>
      <c r="AX191" s="10">
        <f t="shared" si="199"/>
        <v>2</v>
      </c>
      <c r="AY191" s="10">
        <f t="shared" si="200"/>
        <v>2</v>
      </c>
      <c r="AZ191" s="10">
        <f t="shared" si="201"/>
        <v>1</v>
      </c>
      <c r="BA191" s="10">
        <f t="shared" si="202"/>
        <v>1</v>
      </c>
      <c r="BB191" s="10">
        <f t="shared" si="203"/>
        <v>1</v>
      </c>
      <c r="BC191" s="10"/>
      <c r="BE191" s="10">
        <f t="shared" si="206"/>
        <v>1</v>
      </c>
      <c r="BH191" s="10">
        <f t="shared" si="207"/>
        <v>84</v>
      </c>
      <c r="BI191" s="10" t="str">
        <f t="shared" si="208"/>
        <v/>
      </c>
      <c r="BJ191" s="10" t="str">
        <f t="shared" si="209"/>
        <v/>
      </c>
      <c r="BK191" s="10" t="str">
        <f t="shared" si="210"/>
        <v/>
      </c>
      <c r="BL191" s="10" t="str">
        <f t="shared" si="211"/>
        <v/>
      </c>
      <c r="BM191" s="10" t="str">
        <f t="shared" si="212"/>
        <v/>
      </c>
      <c r="BN191" s="10" t="str">
        <f t="shared" si="213"/>
        <v/>
      </c>
      <c r="BO191" s="10" t="str">
        <f t="shared" si="214"/>
        <v/>
      </c>
      <c r="BP191" s="10" t="str">
        <f t="shared" si="215"/>
        <v/>
      </c>
      <c r="BQ191" s="10" t="str">
        <f t="shared" si="216"/>
        <v/>
      </c>
      <c r="BR191" s="10" t="str">
        <f t="shared" si="217"/>
        <v/>
      </c>
      <c r="BS191" s="10" t="str">
        <f t="shared" si="218"/>
        <v/>
      </c>
      <c r="BT191" s="10" t="str">
        <f t="shared" si="219"/>
        <v/>
      </c>
      <c r="BU191" s="10" t="str">
        <f t="shared" si="220"/>
        <v/>
      </c>
      <c r="BV191" s="10" t="str">
        <f t="shared" si="221"/>
        <v/>
      </c>
      <c r="BW191" s="10" t="str">
        <f t="shared" si="222"/>
        <v/>
      </c>
      <c r="BX191" s="10" t="str">
        <f t="shared" si="223"/>
        <v>-</v>
      </c>
      <c r="BY191" s="10" t="str">
        <f t="shared" si="224"/>
        <v>-</v>
      </c>
      <c r="BZ191" s="10" t="str">
        <f t="shared" si="225"/>
        <v>-</v>
      </c>
      <c r="CA191" s="31">
        <f t="shared" si="226"/>
        <v>15</v>
      </c>
      <c r="CC191">
        <f t="shared" si="183"/>
        <v>84</v>
      </c>
      <c r="EN191" s="10">
        <v>155</v>
      </c>
      <c r="EP191" s="10">
        <f>IF(BE191&gt;=1,AF191,"")</f>
        <v>186</v>
      </c>
      <c r="EQ191" s="10" t="str">
        <f t="shared" si="185"/>
        <v>(-)</v>
      </c>
    </row>
    <row r="192" spans="1:147" ht="15.75">
      <c r="A192" s="7" t="str">
        <f t="shared" si="152"/>
        <v>188 (173)</v>
      </c>
      <c r="B192" s="8" t="s">
        <v>245</v>
      </c>
      <c r="C192" s="9" t="s">
        <v>241</v>
      </c>
      <c r="D192" s="20">
        <f t="shared" si="153"/>
        <v>83</v>
      </c>
      <c r="E192" s="18"/>
      <c r="F192" s="14">
        <f t="shared" si="154"/>
        <v>1</v>
      </c>
      <c r="G192" s="19">
        <f t="shared" si="155"/>
        <v>41.5</v>
      </c>
      <c r="H192" s="18"/>
      <c r="I192" s="14"/>
      <c r="J192" s="14"/>
      <c r="K192" s="14">
        <v>83</v>
      </c>
      <c r="L192" s="14"/>
      <c r="M192" s="14"/>
      <c r="N192" s="14"/>
      <c r="O192" s="14"/>
      <c r="P192" s="14"/>
      <c r="Q192" s="29"/>
      <c r="R192" s="14"/>
      <c r="S192" s="14"/>
      <c r="T192" s="14"/>
      <c r="U192" s="14"/>
      <c r="V192" s="14"/>
      <c r="W192" s="14"/>
      <c r="X192" s="14"/>
      <c r="Y192" s="14"/>
      <c r="Z192" s="14"/>
      <c r="AA192" s="24">
        <f t="shared" si="156"/>
        <v>18</v>
      </c>
      <c r="AB192" s="68" t="str">
        <f t="shared" si="157"/>
        <v>-</v>
      </c>
      <c r="AC192" s="68" t="str">
        <f t="shared" si="158"/>
        <v>-</v>
      </c>
      <c r="AD192" s="68" t="str">
        <f t="shared" si="159"/>
        <v>-</v>
      </c>
      <c r="AE192" s="32">
        <v>173</v>
      </c>
      <c r="AF192" s="32">
        <f t="shared" si="160"/>
        <v>188</v>
      </c>
      <c r="AG192" s="32" t="str">
        <f t="shared" si="161"/>
        <v>-</v>
      </c>
      <c r="AH192" s="17">
        <v>188</v>
      </c>
      <c r="AK192" s="10">
        <f t="shared" si="186"/>
        <v>1</v>
      </c>
      <c r="AL192" s="10">
        <f t="shared" si="187"/>
        <v>1</v>
      </c>
      <c r="AM192" s="10">
        <f t="shared" si="188"/>
        <v>2</v>
      </c>
      <c r="AN192" s="10">
        <f t="shared" si="189"/>
        <v>2</v>
      </c>
      <c r="AO192" s="10">
        <f t="shared" si="190"/>
        <v>1</v>
      </c>
      <c r="AP192" s="10">
        <f t="shared" si="191"/>
        <v>1</v>
      </c>
      <c r="AQ192" s="10">
        <f t="shared" si="192"/>
        <v>1</v>
      </c>
      <c r="AR192" s="10">
        <f t="shared" si="193"/>
        <v>1</v>
      </c>
      <c r="AS192" s="10">
        <f t="shared" si="194"/>
        <v>1</v>
      </c>
      <c r="AT192" s="10">
        <f t="shared" si="195"/>
        <v>1</v>
      </c>
      <c r="AU192" s="10">
        <f t="shared" si="196"/>
        <v>1</v>
      </c>
      <c r="AV192" s="10">
        <f t="shared" si="197"/>
        <v>1</v>
      </c>
      <c r="AW192" s="10">
        <f t="shared" si="198"/>
        <v>1</v>
      </c>
      <c r="AX192" s="10">
        <f t="shared" si="199"/>
        <v>1</v>
      </c>
      <c r="AY192" s="10">
        <f t="shared" si="200"/>
        <v>1</v>
      </c>
      <c r="AZ192" s="10">
        <f t="shared" si="201"/>
        <v>1</v>
      </c>
      <c r="BA192" s="10">
        <f t="shared" si="202"/>
        <v>1</v>
      </c>
      <c r="BB192" s="10">
        <f t="shared" si="203"/>
        <v>1</v>
      </c>
      <c r="BC192" s="10"/>
      <c r="BE192" s="10">
        <f t="shared" si="206"/>
        <v>2</v>
      </c>
      <c r="BH192" s="10">
        <f t="shared" si="207"/>
        <v>83</v>
      </c>
      <c r="BI192" s="10" t="str">
        <f t="shared" si="208"/>
        <v/>
      </c>
      <c r="BJ192" s="10" t="str">
        <f t="shared" si="209"/>
        <v/>
      </c>
      <c r="BK192" s="10" t="str">
        <f t="shared" si="210"/>
        <v/>
      </c>
      <c r="BL192" s="10" t="str">
        <f t="shared" si="211"/>
        <v/>
      </c>
      <c r="BM192" s="10" t="str">
        <f t="shared" si="212"/>
        <v/>
      </c>
      <c r="BN192" s="10" t="str">
        <f t="shared" si="213"/>
        <v/>
      </c>
      <c r="BO192" s="10" t="str">
        <f t="shared" si="214"/>
        <v/>
      </c>
      <c r="BP192" s="10" t="str">
        <f t="shared" si="215"/>
        <v/>
      </c>
      <c r="BQ192" s="10" t="str">
        <f t="shared" si="216"/>
        <v/>
      </c>
      <c r="BR192" s="10" t="str">
        <f t="shared" si="217"/>
        <v/>
      </c>
      <c r="BS192" s="10" t="str">
        <f t="shared" si="218"/>
        <v/>
      </c>
      <c r="BT192" s="10" t="str">
        <f t="shared" si="219"/>
        <v/>
      </c>
      <c r="BU192" s="10" t="str">
        <f t="shared" si="220"/>
        <v/>
      </c>
      <c r="BV192" s="10" t="str">
        <f t="shared" si="221"/>
        <v/>
      </c>
      <c r="BW192" s="10" t="str">
        <f t="shared" si="222"/>
        <v/>
      </c>
      <c r="BX192" s="10" t="str">
        <f t="shared" si="223"/>
        <v>-</v>
      </c>
      <c r="BY192" s="10" t="str">
        <f t="shared" si="224"/>
        <v>-</v>
      </c>
      <c r="BZ192" s="10" t="str">
        <f t="shared" si="225"/>
        <v>-</v>
      </c>
      <c r="CA192" s="31">
        <f t="shared" si="226"/>
        <v>15</v>
      </c>
      <c r="CC192">
        <f t="shared" si="183"/>
        <v>83</v>
      </c>
      <c r="EN192" s="10">
        <v>183</v>
      </c>
      <c r="EP192" s="10">
        <f t="shared" ref="EP192:EP213" si="228">IF(BE192&gt;1,AF192,"")</f>
        <v>188</v>
      </c>
      <c r="EQ192" s="10" t="str">
        <f t="shared" si="185"/>
        <v>(173)</v>
      </c>
    </row>
    <row r="193" spans="1:147" ht="15.75">
      <c r="A193" s="7" t="str">
        <f t="shared" si="152"/>
        <v>189 (-)</v>
      </c>
      <c r="B193" s="8" t="s">
        <v>318</v>
      </c>
      <c r="C193" s="9" t="s">
        <v>306</v>
      </c>
      <c r="D193" s="20">
        <f t="shared" si="153"/>
        <v>79</v>
      </c>
      <c r="E193" s="18"/>
      <c r="F193" s="14">
        <f t="shared" si="154"/>
        <v>1</v>
      </c>
      <c r="G193" s="19">
        <f t="shared" si="155"/>
        <v>39.5</v>
      </c>
      <c r="H193" s="18" t="s">
        <v>193</v>
      </c>
      <c r="I193" s="14"/>
      <c r="J193" s="14"/>
      <c r="K193" s="14"/>
      <c r="L193" s="14"/>
      <c r="M193" s="14"/>
      <c r="N193" s="14"/>
      <c r="O193" s="14"/>
      <c r="P193" s="14"/>
      <c r="Q193" s="29"/>
      <c r="R193" s="14"/>
      <c r="S193" s="14"/>
      <c r="T193" s="14"/>
      <c r="U193" s="14"/>
      <c r="V193" s="14">
        <v>79</v>
      </c>
      <c r="W193" s="14"/>
      <c r="X193" s="14"/>
      <c r="Y193" s="14"/>
      <c r="Z193" s="14"/>
      <c r="AA193" s="24">
        <f t="shared" si="156"/>
        <v>18</v>
      </c>
      <c r="AB193" s="68" t="str">
        <f t="shared" si="157"/>
        <v>-</v>
      </c>
      <c r="AC193" s="68" t="str">
        <f t="shared" si="158"/>
        <v>-</v>
      </c>
      <c r="AD193" s="68" t="str">
        <f t="shared" si="159"/>
        <v>-</v>
      </c>
      <c r="AE193" s="32">
        <v>193</v>
      </c>
      <c r="AF193" s="32">
        <f t="shared" si="160"/>
        <v>189</v>
      </c>
      <c r="AG193" s="32" t="str">
        <f t="shared" si="161"/>
        <v>-</v>
      </c>
      <c r="AH193" s="17">
        <v>189</v>
      </c>
      <c r="AK193" s="10">
        <f t="shared" si="186"/>
        <v>1</v>
      </c>
      <c r="AL193" s="10">
        <f t="shared" si="187"/>
        <v>1</v>
      </c>
      <c r="AM193" s="10">
        <f t="shared" si="188"/>
        <v>1</v>
      </c>
      <c r="AN193" s="10">
        <f t="shared" si="189"/>
        <v>1</v>
      </c>
      <c r="AO193" s="10">
        <f t="shared" si="190"/>
        <v>1</v>
      </c>
      <c r="AP193" s="10">
        <f t="shared" si="191"/>
        <v>1</v>
      </c>
      <c r="AQ193" s="10">
        <f t="shared" si="192"/>
        <v>1</v>
      </c>
      <c r="AR193" s="10">
        <f t="shared" si="193"/>
        <v>1</v>
      </c>
      <c r="AS193" s="10">
        <f t="shared" si="194"/>
        <v>1</v>
      </c>
      <c r="AT193" s="10">
        <f t="shared" si="195"/>
        <v>1</v>
      </c>
      <c r="AU193" s="10">
        <f t="shared" si="196"/>
        <v>1</v>
      </c>
      <c r="AV193" s="10">
        <f t="shared" si="197"/>
        <v>1</v>
      </c>
      <c r="AW193" s="10">
        <f t="shared" si="198"/>
        <v>1</v>
      </c>
      <c r="AX193" s="10">
        <f t="shared" si="199"/>
        <v>2</v>
      </c>
      <c r="AY193" s="10">
        <f t="shared" si="200"/>
        <v>2</v>
      </c>
      <c r="AZ193" s="10">
        <f t="shared" si="201"/>
        <v>1</v>
      </c>
      <c r="BA193" s="10">
        <f t="shared" si="202"/>
        <v>1</v>
      </c>
      <c r="BB193" s="10">
        <f t="shared" si="203"/>
        <v>1</v>
      </c>
      <c r="BC193" s="10"/>
      <c r="BE193" s="10">
        <f t="shared" si="206"/>
        <v>1</v>
      </c>
      <c r="BH193" s="10">
        <f t="shared" si="207"/>
        <v>79</v>
      </c>
      <c r="BI193" s="10" t="str">
        <f t="shared" si="208"/>
        <v/>
      </c>
      <c r="BJ193" s="10" t="str">
        <f t="shared" si="209"/>
        <v/>
      </c>
      <c r="BK193" s="10" t="str">
        <f t="shared" si="210"/>
        <v/>
      </c>
      <c r="BL193" s="10" t="str">
        <f t="shared" si="211"/>
        <v/>
      </c>
      <c r="BM193" s="10" t="str">
        <f t="shared" si="212"/>
        <v/>
      </c>
      <c r="BN193" s="10" t="str">
        <f t="shared" si="213"/>
        <v/>
      </c>
      <c r="BO193" s="10" t="str">
        <f t="shared" si="214"/>
        <v/>
      </c>
      <c r="BP193" s="10" t="str">
        <f t="shared" si="215"/>
        <v/>
      </c>
      <c r="BQ193" s="10" t="str">
        <f t="shared" si="216"/>
        <v/>
      </c>
      <c r="BR193" s="10" t="str">
        <f t="shared" si="217"/>
        <v/>
      </c>
      <c r="BS193" s="10" t="str">
        <f t="shared" si="218"/>
        <v/>
      </c>
      <c r="BT193" s="10" t="str">
        <f t="shared" si="219"/>
        <v/>
      </c>
      <c r="BU193" s="10" t="str">
        <f t="shared" si="220"/>
        <v/>
      </c>
      <c r="BV193" s="10" t="str">
        <f t="shared" si="221"/>
        <v/>
      </c>
      <c r="BW193" s="10" t="str">
        <f t="shared" si="222"/>
        <v/>
      </c>
      <c r="BX193" s="10" t="str">
        <f t="shared" si="223"/>
        <v>-</v>
      </c>
      <c r="BY193" s="10" t="str">
        <f t="shared" si="224"/>
        <v>-</v>
      </c>
      <c r="BZ193" s="10" t="str">
        <f t="shared" si="225"/>
        <v>-</v>
      </c>
      <c r="CA193" s="31">
        <f t="shared" si="226"/>
        <v>15</v>
      </c>
      <c r="CC193">
        <f t="shared" si="183"/>
        <v>79</v>
      </c>
      <c r="EN193" s="10">
        <v>185</v>
      </c>
      <c r="EP193" s="10" t="str">
        <f t="shared" si="228"/>
        <v/>
      </c>
      <c r="EQ193" s="10" t="str">
        <f t="shared" si="185"/>
        <v>(-)</v>
      </c>
    </row>
    <row r="194" spans="1:147" ht="15.75">
      <c r="A194" s="7" t="str">
        <f t="shared" si="152"/>
        <v>190 (174)</v>
      </c>
      <c r="B194" s="8" t="s">
        <v>246</v>
      </c>
      <c r="C194" s="9" t="s">
        <v>239</v>
      </c>
      <c r="D194" s="20">
        <f t="shared" si="153"/>
        <v>77</v>
      </c>
      <c r="E194" s="18"/>
      <c r="F194" s="14">
        <f t="shared" si="154"/>
        <v>1</v>
      </c>
      <c r="G194" s="19">
        <f t="shared" si="155"/>
        <v>38.5</v>
      </c>
      <c r="H194" s="18"/>
      <c r="I194" s="14"/>
      <c r="J194" s="14"/>
      <c r="K194" s="14">
        <v>77</v>
      </c>
      <c r="L194" s="14"/>
      <c r="M194" s="14"/>
      <c r="N194" s="14"/>
      <c r="O194" s="14"/>
      <c r="P194" s="14"/>
      <c r="Q194" s="29"/>
      <c r="R194" s="14"/>
      <c r="S194" s="14"/>
      <c r="T194" s="14"/>
      <c r="U194" s="14"/>
      <c r="V194" s="14"/>
      <c r="W194" s="14"/>
      <c r="X194" s="14"/>
      <c r="Y194" s="14"/>
      <c r="Z194" s="14"/>
      <c r="AA194" s="24">
        <f t="shared" si="156"/>
        <v>18</v>
      </c>
      <c r="AB194" s="68" t="str">
        <f t="shared" si="157"/>
        <v>-</v>
      </c>
      <c r="AC194" s="68" t="str">
        <f t="shared" si="158"/>
        <v>-</v>
      </c>
      <c r="AD194" s="68" t="str">
        <f t="shared" si="159"/>
        <v>-</v>
      </c>
      <c r="AE194" s="32">
        <v>174</v>
      </c>
      <c r="AF194" s="32">
        <f t="shared" si="160"/>
        <v>190</v>
      </c>
      <c r="AG194" s="32" t="str">
        <f t="shared" si="161"/>
        <v>-</v>
      </c>
      <c r="AH194" s="17">
        <v>190</v>
      </c>
      <c r="AK194" s="10">
        <f t="shared" si="186"/>
        <v>1</v>
      </c>
      <c r="AL194" s="10">
        <f t="shared" si="187"/>
        <v>1</v>
      </c>
      <c r="AM194" s="10">
        <f t="shared" si="188"/>
        <v>2</v>
      </c>
      <c r="AN194" s="10">
        <f t="shared" si="189"/>
        <v>2</v>
      </c>
      <c r="AO194" s="10">
        <f t="shared" si="190"/>
        <v>1</v>
      </c>
      <c r="AP194" s="10">
        <f t="shared" si="191"/>
        <v>1</v>
      </c>
      <c r="AQ194" s="10">
        <f t="shared" si="192"/>
        <v>1</v>
      </c>
      <c r="AR194" s="10">
        <f t="shared" si="193"/>
        <v>1</v>
      </c>
      <c r="AS194" s="10">
        <f t="shared" si="194"/>
        <v>1</v>
      </c>
      <c r="AT194" s="10">
        <f t="shared" si="195"/>
        <v>1</v>
      </c>
      <c r="AU194" s="10">
        <f t="shared" si="196"/>
        <v>1</v>
      </c>
      <c r="AV194" s="10">
        <f t="shared" si="197"/>
        <v>1</v>
      </c>
      <c r="AW194" s="10">
        <f t="shared" si="198"/>
        <v>1</v>
      </c>
      <c r="AX194" s="10">
        <f t="shared" si="199"/>
        <v>1</v>
      </c>
      <c r="AY194" s="10">
        <f t="shared" si="200"/>
        <v>1</v>
      </c>
      <c r="AZ194" s="10">
        <f t="shared" si="201"/>
        <v>1</v>
      </c>
      <c r="BA194" s="10">
        <f t="shared" si="202"/>
        <v>1</v>
      </c>
      <c r="BB194" s="10">
        <f t="shared" si="203"/>
        <v>1</v>
      </c>
      <c r="BC194" s="10"/>
      <c r="BE194" s="10">
        <f t="shared" si="206"/>
        <v>2</v>
      </c>
      <c r="BH194" s="10">
        <f t="shared" si="207"/>
        <v>77</v>
      </c>
      <c r="BI194" s="10" t="str">
        <f t="shared" si="208"/>
        <v/>
      </c>
      <c r="BJ194" s="10" t="str">
        <f t="shared" si="209"/>
        <v/>
      </c>
      <c r="BK194" s="10" t="str">
        <f t="shared" si="210"/>
        <v/>
      </c>
      <c r="BL194" s="10" t="str">
        <f t="shared" si="211"/>
        <v/>
      </c>
      <c r="BM194" s="10" t="str">
        <f t="shared" si="212"/>
        <v/>
      </c>
      <c r="BN194" s="10" t="str">
        <f t="shared" si="213"/>
        <v/>
      </c>
      <c r="BO194" s="10" t="str">
        <f t="shared" si="214"/>
        <v/>
      </c>
      <c r="BP194" s="10" t="str">
        <f t="shared" si="215"/>
        <v/>
      </c>
      <c r="BQ194" s="10" t="str">
        <f t="shared" si="216"/>
        <v/>
      </c>
      <c r="BR194" s="10" t="str">
        <f t="shared" si="217"/>
        <v/>
      </c>
      <c r="BS194" s="10" t="str">
        <f t="shared" si="218"/>
        <v/>
      </c>
      <c r="BT194" s="10" t="str">
        <f t="shared" si="219"/>
        <v/>
      </c>
      <c r="BU194" s="10" t="str">
        <f t="shared" si="220"/>
        <v/>
      </c>
      <c r="BV194" s="10" t="str">
        <f t="shared" si="221"/>
        <v/>
      </c>
      <c r="BW194" s="10" t="str">
        <f t="shared" si="222"/>
        <v/>
      </c>
      <c r="BX194" s="10" t="str">
        <f t="shared" si="223"/>
        <v>-</v>
      </c>
      <c r="BY194" s="10" t="str">
        <f t="shared" si="224"/>
        <v>-</v>
      </c>
      <c r="BZ194" s="10" t="str">
        <f t="shared" si="225"/>
        <v>-</v>
      </c>
      <c r="CA194" s="31">
        <f t="shared" si="226"/>
        <v>15</v>
      </c>
      <c r="CC194">
        <f t="shared" si="183"/>
        <v>77</v>
      </c>
      <c r="EN194" s="10">
        <v>186</v>
      </c>
      <c r="EP194" s="10">
        <f t="shared" si="228"/>
        <v>190</v>
      </c>
      <c r="EQ194" s="10" t="str">
        <f t="shared" si="185"/>
        <v>(174)</v>
      </c>
    </row>
    <row r="195" spans="1:147" ht="15.75" customHeight="1">
      <c r="A195" s="7" t="str">
        <f t="shared" si="152"/>
        <v>190 (-)</v>
      </c>
      <c r="B195" s="8" t="s">
        <v>319</v>
      </c>
      <c r="C195" s="9" t="s">
        <v>332</v>
      </c>
      <c r="D195" s="20">
        <f t="shared" si="153"/>
        <v>77</v>
      </c>
      <c r="E195" s="18"/>
      <c r="F195" s="14">
        <f t="shared" si="154"/>
        <v>1</v>
      </c>
      <c r="G195" s="19">
        <f t="shared" si="155"/>
        <v>38.5</v>
      </c>
      <c r="H195" s="18" t="s">
        <v>193</v>
      </c>
      <c r="I195" s="14"/>
      <c r="J195" s="99"/>
      <c r="K195" s="14"/>
      <c r="L195" s="14"/>
      <c r="M195" s="99"/>
      <c r="N195" s="14"/>
      <c r="O195" s="14"/>
      <c r="P195" s="14"/>
      <c r="Q195" s="99"/>
      <c r="R195" s="14"/>
      <c r="S195" s="14"/>
      <c r="T195" s="14"/>
      <c r="U195" s="14"/>
      <c r="V195" s="14">
        <v>77</v>
      </c>
      <c r="W195" s="14"/>
      <c r="X195" s="14"/>
      <c r="Y195" s="61"/>
      <c r="Z195" s="99"/>
      <c r="AA195" s="24">
        <f t="shared" si="156"/>
        <v>18</v>
      </c>
      <c r="AB195" s="68" t="str">
        <f t="shared" si="157"/>
        <v>-</v>
      </c>
      <c r="AC195" s="68" t="str">
        <f t="shared" si="158"/>
        <v>-</v>
      </c>
      <c r="AD195" s="68" t="str">
        <f t="shared" si="159"/>
        <v>-</v>
      </c>
      <c r="AE195" s="32">
        <v>194</v>
      </c>
      <c r="AF195" s="32">
        <f t="shared" si="160"/>
        <v>190</v>
      </c>
      <c r="AG195" s="32" t="str">
        <f t="shared" si="161"/>
        <v>-</v>
      </c>
      <c r="AH195" s="17">
        <v>191</v>
      </c>
      <c r="AK195" s="10">
        <f t="shared" si="186"/>
        <v>1</v>
      </c>
      <c r="AL195" s="10">
        <f t="shared" si="187"/>
        <v>1</v>
      </c>
      <c r="AM195" s="10">
        <f t="shared" si="188"/>
        <v>1</v>
      </c>
      <c r="AN195" s="10">
        <f t="shared" si="189"/>
        <v>1</v>
      </c>
      <c r="AO195" s="10">
        <f t="shared" si="190"/>
        <v>1</v>
      </c>
      <c r="AP195" s="10">
        <f t="shared" si="191"/>
        <v>1</v>
      </c>
      <c r="AQ195" s="10">
        <f t="shared" si="192"/>
        <v>1</v>
      </c>
      <c r="AR195" s="10">
        <f t="shared" si="193"/>
        <v>1</v>
      </c>
      <c r="AS195" s="10">
        <f t="shared" si="194"/>
        <v>1</v>
      </c>
      <c r="AT195" s="10">
        <f t="shared" si="195"/>
        <v>1</v>
      </c>
      <c r="AU195" s="10">
        <f t="shared" si="196"/>
        <v>1</v>
      </c>
      <c r="AV195" s="10">
        <f t="shared" si="197"/>
        <v>1</v>
      </c>
      <c r="AW195" s="10">
        <f t="shared" si="198"/>
        <v>1</v>
      </c>
      <c r="AX195" s="10">
        <f t="shared" si="199"/>
        <v>2</v>
      </c>
      <c r="AY195" s="10">
        <f t="shared" si="200"/>
        <v>2</v>
      </c>
      <c r="AZ195" s="10">
        <f t="shared" si="201"/>
        <v>1</v>
      </c>
      <c r="BA195" s="10">
        <f t="shared" si="202"/>
        <v>1</v>
      </c>
      <c r="BB195" s="10">
        <f t="shared" si="203"/>
        <v>1</v>
      </c>
      <c r="BC195" s="10"/>
      <c r="BE195" s="10">
        <f t="shared" si="206"/>
        <v>1</v>
      </c>
      <c r="BH195" s="10">
        <f t="shared" si="207"/>
        <v>77</v>
      </c>
      <c r="BI195" s="10" t="str">
        <f t="shared" si="208"/>
        <v/>
      </c>
      <c r="BJ195" s="10" t="str">
        <f t="shared" si="209"/>
        <v/>
      </c>
      <c r="BK195" s="10" t="str">
        <f t="shared" si="210"/>
        <v/>
      </c>
      <c r="BL195" s="10" t="str">
        <f t="shared" si="211"/>
        <v/>
      </c>
      <c r="BM195" s="10" t="str">
        <f t="shared" si="212"/>
        <v/>
      </c>
      <c r="BN195" s="10" t="str">
        <f t="shared" si="213"/>
        <v/>
      </c>
      <c r="BO195" s="10" t="str">
        <f t="shared" si="214"/>
        <v/>
      </c>
      <c r="BP195" s="10" t="str">
        <f t="shared" si="215"/>
        <v/>
      </c>
      <c r="BQ195" s="10" t="str">
        <f t="shared" si="216"/>
        <v/>
      </c>
      <c r="BR195" s="10" t="str">
        <f t="shared" si="217"/>
        <v/>
      </c>
      <c r="BS195" s="10" t="str">
        <f t="shared" si="218"/>
        <v/>
      </c>
      <c r="BT195" s="10" t="str">
        <f t="shared" si="219"/>
        <v/>
      </c>
      <c r="BU195" s="10" t="str">
        <f t="shared" si="220"/>
        <v/>
      </c>
      <c r="BV195" s="10" t="str">
        <f t="shared" si="221"/>
        <v/>
      </c>
      <c r="BW195" s="10" t="str">
        <f t="shared" si="222"/>
        <v/>
      </c>
      <c r="BX195" s="10" t="str">
        <f t="shared" si="223"/>
        <v>-</v>
      </c>
      <c r="BY195" s="10" t="str">
        <f t="shared" si="224"/>
        <v>-</v>
      </c>
      <c r="BZ195" s="10" t="str">
        <f t="shared" si="225"/>
        <v>-</v>
      </c>
      <c r="CA195" s="31">
        <f t="shared" si="226"/>
        <v>15</v>
      </c>
      <c r="CC195">
        <f t="shared" si="183"/>
        <v>77</v>
      </c>
      <c r="EN195" s="10">
        <v>187</v>
      </c>
      <c r="EP195" s="10" t="str">
        <f t="shared" si="228"/>
        <v/>
      </c>
      <c r="EQ195" s="10" t="str">
        <f t="shared" si="185"/>
        <v>(-)</v>
      </c>
    </row>
    <row r="196" spans="1:147" ht="15.75">
      <c r="A196" s="7" t="str">
        <f t="shared" si="152"/>
        <v>192 (175)</v>
      </c>
      <c r="B196" s="92" t="s">
        <v>304</v>
      </c>
      <c r="C196" s="62" t="s">
        <v>102</v>
      </c>
      <c r="D196" s="20">
        <f t="shared" si="153"/>
        <v>68</v>
      </c>
      <c r="E196" s="18"/>
      <c r="F196" s="14">
        <f t="shared" si="154"/>
        <v>1</v>
      </c>
      <c r="G196" s="19">
        <f t="shared" si="155"/>
        <v>34</v>
      </c>
      <c r="H196" s="18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>
        <v>68</v>
      </c>
      <c r="Y196" s="61"/>
      <c r="Z196" s="61"/>
      <c r="AA196" s="104">
        <f t="shared" si="156"/>
        <v>18</v>
      </c>
      <c r="AB196" s="68" t="str">
        <f t="shared" si="157"/>
        <v>-</v>
      </c>
      <c r="AC196" s="68" t="str">
        <f t="shared" si="158"/>
        <v>-</v>
      </c>
      <c r="AD196" s="68" t="str">
        <f t="shared" si="159"/>
        <v>-</v>
      </c>
      <c r="AE196" s="32">
        <v>175</v>
      </c>
      <c r="AF196" s="32">
        <f t="shared" si="160"/>
        <v>192</v>
      </c>
      <c r="AG196" s="32" t="str">
        <f t="shared" si="161"/>
        <v>-</v>
      </c>
      <c r="AH196" s="17">
        <v>192</v>
      </c>
      <c r="AK196" s="10">
        <f t="shared" si="186"/>
        <v>1</v>
      </c>
      <c r="AL196" s="10">
        <f t="shared" si="187"/>
        <v>1</v>
      </c>
      <c r="AM196" s="10">
        <f t="shared" si="188"/>
        <v>1</v>
      </c>
      <c r="AN196" s="10">
        <f t="shared" si="189"/>
        <v>1</v>
      </c>
      <c r="AO196" s="10">
        <f t="shared" si="190"/>
        <v>1</v>
      </c>
      <c r="AP196" s="10">
        <f t="shared" si="191"/>
        <v>1</v>
      </c>
      <c r="AQ196" s="10">
        <f t="shared" si="192"/>
        <v>1</v>
      </c>
      <c r="AR196" s="10">
        <f t="shared" si="193"/>
        <v>1</v>
      </c>
      <c r="AS196" s="10">
        <f t="shared" si="194"/>
        <v>1</v>
      </c>
      <c r="AT196" s="10">
        <f t="shared" si="195"/>
        <v>1</v>
      </c>
      <c r="AU196" s="10">
        <f t="shared" si="196"/>
        <v>1</v>
      </c>
      <c r="AV196" s="10">
        <f t="shared" si="197"/>
        <v>1</v>
      </c>
      <c r="AW196" s="10">
        <f t="shared" si="198"/>
        <v>1</v>
      </c>
      <c r="AX196" s="10">
        <f t="shared" si="199"/>
        <v>1</v>
      </c>
      <c r="AY196" s="10">
        <f t="shared" si="200"/>
        <v>1</v>
      </c>
      <c r="AZ196" s="10">
        <f t="shared" si="201"/>
        <v>2</v>
      </c>
      <c r="BA196" s="10">
        <f t="shared" si="202"/>
        <v>2</v>
      </c>
      <c r="BB196" s="10">
        <f t="shared" si="203"/>
        <v>1</v>
      </c>
      <c r="BC196" s="10"/>
      <c r="BE196" s="10">
        <f t="shared" si="206"/>
        <v>2</v>
      </c>
      <c r="BH196" s="10">
        <f t="shared" si="207"/>
        <v>68</v>
      </c>
      <c r="BI196" s="10" t="str">
        <f t="shared" si="208"/>
        <v/>
      </c>
      <c r="BJ196" s="10" t="str">
        <f t="shared" si="209"/>
        <v/>
      </c>
      <c r="BK196" s="10" t="str">
        <f t="shared" si="210"/>
        <v/>
      </c>
      <c r="BL196" s="10" t="str">
        <f t="shared" si="211"/>
        <v/>
      </c>
      <c r="BM196" s="10" t="str">
        <f t="shared" si="212"/>
        <v/>
      </c>
      <c r="BN196" s="10" t="str">
        <f t="shared" si="213"/>
        <v/>
      </c>
      <c r="BO196" s="10" t="str">
        <f t="shared" si="214"/>
        <v/>
      </c>
      <c r="BP196" s="10" t="str">
        <f t="shared" si="215"/>
        <v/>
      </c>
      <c r="BQ196" s="10" t="str">
        <f t="shared" si="216"/>
        <v/>
      </c>
      <c r="BR196" s="10" t="str">
        <f t="shared" si="217"/>
        <v/>
      </c>
      <c r="BS196" s="10" t="str">
        <f t="shared" si="218"/>
        <v/>
      </c>
      <c r="BT196" s="10" t="str">
        <f t="shared" si="219"/>
        <v/>
      </c>
      <c r="BU196" s="10" t="str">
        <f t="shared" si="220"/>
        <v/>
      </c>
      <c r="BV196" s="10" t="str">
        <f t="shared" si="221"/>
        <v/>
      </c>
      <c r="BW196" s="10" t="str">
        <f t="shared" si="222"/>
        <v/>
      </c>
      <c r="BX196" s="10" t="str">
        <f t="shared" si="223"/>
        <v>-</v>
      </c>
      <c r="BY196" s="10" t="str">
        <f t="shared" si="224"/>
        <v>-</v>
      </c>
      <c r="BZ196" s="10" t="str">
        <f t="shared" si="225"/>
        <v>-</v>
      </c>
      <c r="CA196" s="31">
        <f t="shared" si="226"/>
        <v>15</v>
      </c>
      <c r="CC196">
        <f t="shared" si="183"/>
        <v>68</v>
      </c>
      <c r="EN196" s="10">
        <v>205</v>
      </c>
      <c r="EP196" s="10">
        <f t="shared" si="228"/>
        <v>192</v>
      </c>
      <c r="EQ196" s="10" t="str">
        <f t="shared" si="185"/>
        <v>(175)</v>
      </c>
    </row>
    <row r="197" spans="1:147" ht="15.75">
      <c r="A197" s="7" t="str">
        <f t="shared" ref="A197:A213" si="229">IF(BE197&gt;1,AF197&amp;" ("&amp;AE197&amp;")",AF197&amp;" ("&amp;AG197&amp;")")</f>
        <v>193 (176)</v>
      </c>
      <c r="B197" s="8" t="s">
        <v>203</v>
      </c>
      <c r="C197" s="9" t="s">
        <v>102</v>
      </c>
      <c r="D197" s="20">
        <f t="shared" ref="D197:D220" si="230">SUM(BH197:BS197)</f>
        <v>67</v>
      </c>
      <c r="E197" s="18"/>
      <c r="F197" s="14">
        <f t="shared" ref="F197:F220" si="231">COUNT(I197:Z197)</f>
        <v>1</v>
      </c>
      <c r="G197" s="19">
        <f t="shared" ref="G197:G220" si="232">SUM((CC197)/(F197*2))</f>
        <v>33.5</v>
      </c>
      <c r="H197" s="18"/>
      <c r="I197" s="14"/>
      <c r="J197" s="14">
        <v>67</v>
      </c>
      <c r="K197" s="14"/>
      <c r="L197" s="14"/>
      <c r="M197" s="14"/>
      <c r="N197" s="14"/>
      <c r="O197" s="14"/>
      <c r="P197" s="14"/>
      <c r="Q197" s="29"/>
      <c r="R197" s="14"/>
      <c r="S197" s="14"/>
      <c r="T197" s="64"/>
      <c r="U197" s="14"/>
      <c r="V197" s="14"/>
      <c r="W197" s="14"/>
      <c r="X197" s="14"/>
      <c r="Y197" s="14"/>
      <c r="Z197" s="14"/>
      <c r="AA197" s="24">
        <f t="shared" ref="AA197:AA220" si="233">SUM($I$3:$Z$3)</f>
        <v>18</v>
      </c>
      <c r="AB197" s="68" t="str">
        <f t="shared" ref="AB197:AB220" si="234">BX197</f>
        <v>-</v>
      </c>
      <c r="AC197" s="68" t="str">
        <f t="shared" ref="AC197:AC220" si="235">BY197</f>
        <v>-</v>
      </c>
      <c r="AD197" s="68" t="str">
        <f t="shared" ref="AD197:AD220" si="236">BZ197</f>
        <v>-</v>
      </c>
      <c r="AE197" s="32">
        <v>176</v>
      </c>
      <c r="AF197" s="32">
        <f t="shared" ref="AF197:AF220" si="237">IF(D197&lt;D196,AH197,AF196)</f>
        <v>193</v>
      </c>
      <c r="AG197" s="32" t="str">
        <f t="shared" ref="AG197:AG220" si="238">IF(F197&gt;1,ROW(193:193),"-")</f>
        <v>-</v>
      </c>
      <c r="AH197" s="17">
        <v>193</v>
      </c>
      <c r="AK197" s="10">
        <f t="shared" si="186"/>
        <v>1</v>
      </c>
      <c r="AL197" s="10">
        <f t="shared" si="187"/>
        <v>2</v>
      </c>
      <c r="AM197" s="10">
        <f t="shared" si="188"/>
        <v>2</v>
      </c>
      <c r="AN197" s="10">
        <f t="shared" si="189"/>
        <v>1</v>
      </c>
      <c r="AO197" s="10">
        <f t="shared" si="190"/>
        <v>1</v>
      </c>
      <c r="AP197" s="10">
        <f t="shared" si="191"/>
        <v>1</v>
      </c>
      <c r="AQ197" s="10">
        <f t="shared" si="192"/>
        <v>1</v>
      </c>
      <c r="AR197" s="10">
        <f t="shared" si="193"/>
        <v>1</v>
      </c>
      <c r="AS197" s="10">
        <f t="shared" si="194"/>
        <v>1</v>
      </c>
      <c r="AT197" s="10">
        <f t="shared" si="195"/>
        <v>1</v>
      </c>
      <c r="AU197" s="10">
        <f t="shared" si="196"/>
        <v>1</v>
      </c>
      <c r="AV197" s="10">
        <f t="shared" si="197"/>
        <v>1</v>
      </c>
      <c r="AW197" s="10">
        <f t="shared" si="198"/>
        <v>1</v>
      </c>
      <c r="AX197" s="10">
        <f t="shared" si="199"/>
        <v>1</v>
      </c>
      <c r="AY197" s="10">
        <f t="shared" si="200"/>
        <v>1</v>
      </c>
      <c r="AZ197" s="10">
        <f t="shared" si="201"/>
        <v>1</v>
      </c>
      <c r="BA197" s="10">
        <f t="shared" si="202"/>
        <v>1</v>
      </c>
      <c r="BB197" s="10">
        <f t="shared" si="203"/>
        <v>1</v>
      </c>
      <c r="BC197" s="10"/>
      <c r="BE197" s="10">
        <f t="shared" ref="BE197:BE220" si="239">IF(H197="x",1,2)</f>
        <v>2</v>
      </c>
      <c r="BH197" s="10">
        <f t="shared" ref="BH197:BH220" si="240">IF($F197&gt;0,LARGE($I197:$Z197,1),"")</f>
        <v>67</v>
      </c>
      <c r="BI197" s="10" t="str">
        <f t="shared" ref="BI197:BI220" si="241">IF($F197&gt;1,LARGE($I197:$Z197,2),"")</f>
        <v/>
      </c>
      <c r="BJ197" s="10" t="str">
        <f t="shared" ref="BJ197:BJ220" si="242">IF($F197&gt;2,LARGE($I197:$Z197,3),"")</f>
        <v/>
      </c>
      <c r="BK197" s="10" t="str">
        <f t="shared" ref="BK197:BK220" si="243">IF($F197&gt;3,LARGE($I197:$Z197,4),"")</f>
        <v/>
      </c>
      <c r="BL197" s="10" t="str">
        <f t="shared" ref="BL197:BL220" si="244">IF($F197&gt;4,LARGE($I197:$Z197,5),"")</f>
        <v/>
      </c>
      <c r="BM197" s="10" t="str">
        <f t="shared" ref="BM197:BM220" si="245">IF($F197&gt;5,LARGE($I197:$Z197,6),"")</f>
        <v/>
      </c>
      <c r="BN197" s="10" t="str">
        <f t="shared" ref="BN197:BN220" si="246">IF($F197&gt;6,LARGE($I197:$Z197,7),"")</f>
        <v/>
      </c>
      <c r="BO197" s="10" t="str">
        <f t="shared" ref="BO197:BO220" si="247">IF($F197&gt;7,LARGE($I197:$Z197,8),"")</f>
        <v/>
      </c>
      <c r="BP197" s="10" t="str">
        <f t="shared" ref="BP197:BP220" si="248">IF($F197&gt;8,LARGE($I197:$Z197,9),"")</f>
        <v/>
      </c>
      <c r="BQ197" s="10" t="str">
        <f t="shared" ref="BQ197:BQ220" si="249">IF($F197&gt;9,LARGE($I197:$Z197,10),"")</f>
        <v/>
      </c>
      <c r="BR197" s="10" t="str">
        <f t="shared" ref="BR197:BR220" si="250">IF($F197&gt;10,LARGE($I197:$Z197,11),"")</f>
        <v/>
      </c>
      <c r="BS197" s="10" t="str">
        <f t="shared" ref="BS197:BS220" si="251">IF($F197&gt;11,LARGE($I197:$Z197,12),"")</f>
        <v/>
      </c>
      <c r="BT197" s="10" t="str">
        <f t="shared" ref="BT197:BT220" si="252">IF($F197&gt;12,LARGE($I197:$Z197,13),"")</f>
        <v/>
      </c>
      <c r="BU197" s="10" t="str">
        <f t="shared" ref="BU197:BU220" si="253">IF($F197&gt;13,LARGE($I197:$Z197,14),"")</f>
        <v/>
      </c>
      <c r="BV197" s="10" t="str">
        <f t="shared" ref="BV197:BV220" si="254">IF($F197&gt;14,LARGE($I197:$Z197,15),"")</f>
        <v/>
      </c>
      <c r="BW197" s="10" t="str">
        <f t="shared" ref="BW197:BW220" si="255">IF($F197&gt;15,LARGE($I197:$Z197,16),"")</f>
        <v/>
      </c>
      <c r="BX197" s="10" t="str">
        <f t="shared" si="223"/>
        <v>-</v>
      </c>
      <c r="BY197" s="10" t="str">
        <f t="shared" si="224"/>
        <v>-</v>
      </c>
      <c r="BZ197" s="10" t="str">
        <f t="shared" si="225"/>
        <v>-</v>
      </c>
      <c r="CA197" s="31">
        <f t="shared" ref="CA197:CA220" si="256">SUM(AA197-F197)-2</f>
        <v>15</v>
      </c>
      <c r="CC197">
        <f t="shared" ref="CC197:CC213" si="257">SUM(BH197:BW197)</f>
        <v>67</v>
      </c>
      <c r="EN197" s="10">
        <v>216</v>
      </c>
      <c r="EP197" s="10">
        <f t="shared" si="228"/>
        <v>193</v>
      </c>
      <c r="EQ197" s="10" t="str">
        <f t="shared" ref="EQ197:EQ213" si="258">IF(BE197&gt;1,"("&amp;AE197&amp;")","("&amp;AG197&amp;")")</f>
        <v>(176)</v>
      </c>
    </row>
    <row r="198" spans="1:147" ht="15.75">
      <c r="A198" s="7" t="str">
        <f t="shared" si="229"/>
        <v>194 (-)</v>
      </c>
      <c r="B198" s="8" t="s">
        <v>320</v>
      </c>
      <c r="C198" s="62" t="s">
        <v>335</v>
      </c>
      <c r="D198" s="20">
        <f t="shared" si="230"/>
        <v>65</v>
      </c>
      <c r="E198" s="18"/>
      <c r="F198" s="14">
        <f t="shared" si="231"/>
        <v>1</v>
      </c>
      <c r="G198" s="19">
        <f t="shared" si="232"/>
        <v>32.5</v>
      </c>
      <c r="H198" s="18" t="s">
        <v>193</v>
      </c>
      <c r="I198" s="14"/>
      <c r="J198" s="14"/>
      <c r="K198" s="14"/>
      <c r="L198" s="14"/>
      <c r="M198" s="14"/>
      <c r="N198" s="14"/>
      <c r="O198" s="14"/>
      <c r="P198" s="14"/>
      <c r="Q198" s="29"/>
      <c r="R198" s="14"/>
      <c r="S198" s="14"/>
      <c r="T198" s="14"/>
      <c r="U198" s="14"/>
      <c r="V198" s="14">
        <v>65</v>
      </c>
      <c r="W198" s="14"/>
      <c r="X198" s="14"/>
      <c r="Y198" s="14"/>
      <c r="Z198" s="14"/>
      <c r="AA198" s="24">
        <f t="shared" si="233"/>
        <v>18</v>
      </c>
      <c r="AB198" s="68" t="str">
        <f t="shared" si="234"/>
        <v>-</v>
      </c>
      <c r="AC198" s="68" t="str">
        <f t="shared" si="235"/>
        <v>-</v>
      </c>
      <c r="AD198" s="68" t="str">
        <f t="shared" si="236"/>
        <v>-</v>
      </c>
      <c r="AE198" s="32">
        <v>195</v>
      </c>
      <c r="AF198" s="32">
        <f t="shared" si="237"/>
        <v>194</v>
      </c>
      <c r="AG198" s="32" t="str">
        <f t="shared" si="238"/>
        <v>-</v>
      </c>
      <c r="AH198" s="17">
        <v>194</v>
      </c>
      <c r="AK198" s="10">
        <f t="shared" ref="AK198:AK220" si="259">COUNT($I$3,I198,H198)</f>
        <v>1</v>
      </c>
      <c r="AL198" s="10">
        <f t="shared" ref="AL198:AL220" si="260">COUNT($J$3,J198,I198)</f>
        <v>1</v>
      </c>
      <c r="AM198" s="10">
        <f t="shared" ref="AM198:AM220" si="261">COUNT($K$3,K198,J198)</f>
        <v>1</v>
      </c>
      <c r="AN198" s="10">
        <f t="shared" ref="AN198:AN220" si="262">COUNT($L$3,L198,K198)</f>
        <v>1</v>
      </c>
      <c r="AO198" s="10">
        <f t="shared" ref="AO198:AO220" si="263">COUNT($M$3,M198,L198)</f>
        <v>1</v>
      </c>
      <c r="AP198" s="10">
        <f t="shared" ref="AP198:AP220" si="264">COUNT($N$3,N198,M198)</f>
        <v>1</v>
      </c>
      <c r="AQ198" s="10">
        <f t="shared" ref="AQ198:AQ220" si="265">COUNT($O$3,O198,N198)</f>
        <v>1</v>
      </c>
      <c r="AR198" s="10">
        <f t="shared" ref="AR198:AR220" si="266">COUNT($P$3,P198,O198)</f>
        <v>1</v>
      </c>
      <c r="AS198" s="10">
        <f t="shared" ref="AS198:AS220" si="267">COUNT($Q$3,Q198,P198)</f>
        <v>1</v>
      </c>
      <c r="AT198" s="10">
        <f t="shared" ref="AT198:AT220" si="268">COUNT($R$3,R198,Q198)</f>
        <v>1</v>
      </c>
      <c r="AU198" s="10">
        <f t="shared" ref="AU198:AU220" si="269">COUNT($S$3,S198,R198)</f>
        <v>1</v>
      </c>
      <c r="AV198" s="10">
        <f t="shared" ref="AV198:AV220" si="270">COUNT($T$3,T198,S198)</f>
        <v>1</v>
      </c>
      <c r="AW198" s="10">
        <f t="shared" ref="AW198:AW220" si="271">COUNT($U$3,U198,T198)</f>
        <v>1</v>
      </c>
      <c r="AX198" s="10">
        <f t="shared" ref="AX198:AX220" si="272">COUNT($V$3,V198,U198)</f>
        <v>2</v>
      </c>
      <c r="AY198" s="10">
        <f t="shared" ref="AY198:AY220" si="273">COUNT($W$3,W198,V198)</f>
        <v>2</v>
      </c>
      <c r="AZ198" s="10">
        <f t="shared" ref="AZ198:AZ220" si="274">COUNT($X$3,X198,W198)</f>
        <v>1</v>
      </c>
      <c r="BA198" s="10">
        <f t="shared" ref="BA198:BA220" si="275">COUNT($Y$3,Y198,X198)</f>
        <v>1</v>
      </c>
      <c r="BB198" s="10">
        <f t="shared" ref="BB198:BB220" si="276">COUNT($Z$3,Z198,Y198)</f>
        <v>1</v>
      </c>
      <c r="BC198" s="10"/>
      <c r="BE198" s="10">
        <f t="shared" si="239"/>
        <v>1</v>
      </c>
      <c r="BH198" s="10">
        <f t="shared" si="240"/>
        <v>65</v>
      </c>
      <c r="BI198" s="10" t="str">
        <f t="shared" si="241"/>
        <v/>
      </c>
      <c r="BJ198" s="10" t="str">
        <f t="shared" si="242"/>
        <v/>
      </c>
      <c r="BK198" s="10" t="str">
        <f t="shared" si="243"/>
        <v/>
      </c>
      <c r="BL198" s="10" t="str">
        <f t="shared" si="244"/>
        <v/>
      </c>
      <c r="BM198" s="10" t="str">
        <f t="shared" si="245"/>
        <v/>
      </c>
      <c r="BN198" s="10" t="str">
        <f t="shared" si="246"/>
        <v/>
      </c>
      <c r="BO198" s="10" t="str">
        <f t="shared" si="247"/>
        <v/>
      </c>
      <c r="BP198" s="10" t="str">
        <f t="shared" si="248"/>
        <v/>
      </c>
      <c r="BQ198" s="10" t="str">
        <f t="shared" si="249"/>
        <v/>
      </c>
      <c r="BR198" s="10" t="str">
        <f t="shared" si="250"/>
        <v/>
      </c>
      <c r="BS198" s="10" t="str">
        <f t="shared" si="251"/>
        <v/>
      </c>
      <c r="BT198" s="10" t="str">
        <f t="shared" si="252"/>
        <v/>
      </c>
      <c r="BU198" s="10" t="str">
        <f t="shared" si="253"/>
        <v/>
      </c>
      <c r="BV198" s="10" t="str">
        <f t="shared" si="254"/>
        <v/>
      </c>
      <c r="BW198" s="10" t="str">
        <f t="shared" si="255"/>
        <v/>
      </c>
      <c r="BX198" s="10" t="str">
        <f t="shared" ref="BX198:BX220" si="277">IF($F198&gt;12,LARGE($I198:$Z198,13),"-")</f>
        <v>-</v>
      </c>
      <c r="BY198" s="10" t="str">
        <f t="shared" ref="BY198:BY220" si="278">IF($F198&gt;13,LARGE($I198:$Z198,14),"-")</f>
        <v>-</v>
      </c>
      <c r="BZ198" s="10" t="str">
        <f t="shared" ref="BZ198:BZ220" si="279">IF($F198&gt;14,LARGE($I198:$Z198,15),"-")</f>
        <v>-</v>
      </c>
      <c r="CA198" s="31">
        <f t="shared" si="256"/>
        <v>15</v>
      </c>
      <c r="CC198">
        <f t="shared" si="257"/>
        <v>65</v>
      </c>
      <c r="EN198" s="10">
        <v>189</v>
      </c>
      <c r="EP198" s="10" t="str">
        <f t="shared" si="228"/>
        <v/>
      </c>
      <c r="EQ198" s="10" t="str">
        <f t="shared" si="258"/>
        <v>(-)</v>
      </c>
    </row>
    <row r="199" spans="1:147" ht="15.75">
      <c r="A199" s="7" t="str">
        <f t="shared" si="229"/>
        <v>194 (-)</v>
      </c>
      <c r="B199" s="8" t="s">
        <v>328</v>
      </c>
      <c r="C199" s="9" t="s">
        <v>255</v>
      </c>
      <c r="D199" s="20">
        <f t="shared" si="230"/>
        <v>65</v>
      </c>
      <c r="E199" s="18"/>
      <c r="F199" s="14">
        <f t="shared" si="231"/>
        <v>1</v>
      </c>
      <c r="G199" s="19">
        <f t="shared" si="232"/>
        <v>32.5</v>
      </c>
      <c r="H199" s="18" t="s">
        <v>193</v>
      </c>
      <c r="I199" s="14"/>
      <c r="J199" s="14"/>
      <c r="K199" s="14"/>
      <c r="L199" s="14"/>
      <c r="M199" s="14"/>
      <c r="N199" s="14"/>
      <c r="O199" s="14"/>
      <c r="P199" s="14"/>
      <c r="Q199" s="29"/>
      <c r="R199" s="14"/>
      <c r="S199" s="14"/>
      <c r="T199" s="14"/>
      <c r="U199" s="64"/>
      <c r="V199" s="64">
        <v>65</v>
      </c>
      <c r="W199" s="14"/>
      <c r="X199" s="14"/>
      <c r="Y199" s="14"/>
      <c r="Z199" s="14"/>
      <c r="AA199" s="24">
        <f t="shared" si="233"/>
        <v>18</v>
      </c>
      <c r="AB199" s="68" t="str">
        <f t="shared" si="234"/>
        <v>-</v>
      </c>
      <c r="AC199" s="68" t="str">
        <f t="shared" si="235"/>
        <v>-</v>
      </c>
      <c r="AD199" s="68" t="str">
        <f t="shared" si="236"/>
        <v>-</v>
      </c>
      <c r="AE199" s="32">
        <v>203</v>
      </c>
      <c r="AF199" s="32">
        <f t="shared" si="237"/>
        <v>194</v>
      </c>
      <c r="AG199" s="32" t="str">
        <f t="shared" si="238"/>
        <v>-</v>
      </c>
      <c r="AH199" s="17">
        <v>195</v>
      </c>
      <c r="AK199" s="10">
        <f t="shared" si="259"/>
        <v>1</v>
      </c>
      <c r="AL199" s="10">
        <f t="shared" si="260"/>
        <v>1</v>
      </c>
      <c r="AM199" s="10">
        <f t="shared" si="261"/>
        <v>1</v>
      </c>
      <c r="AN199" s="10">
        <f t="shared" si="262"/>
        <v>1</v>
      </c>
      <c r="AO199" s="10">
        <f t="shared" si="263"/>
        <v>1</v>
      </c>
      <c r="AP199" s="10">
        <f t="shared" si="264"/>
        <v>1</v>
      </c>
      <c r="AQ199" s="10">
        <f t="shared" si="265"/>
        <v>1</v>
      </c>
      <c r="AR199" s="10">
        <f t="shared" si="266"/>
        <v>1</v>
      </c>
      <c r="AS199" s="10">
        <f t="shared" si="267"/>
        <v>1</v>
      </c>
      <c r="AT199" s="10">
        <f t="shared" si="268"/>
        <v>1</v>
      </c>
      <c r="AU199" s="10">
        <f t="shared" si="269"/>
        <v>1</v>
      </c>
      <c r="AV199" s="10">
        <f t="shared" si="270"/>
        <v>1</v>
      </c>
      <c r="AW199" s="10">
        <f t="shared" si="271"/>
        <v>1</v>
      </c>
      <c r="AX199" s="10">
        <f t="shared" si="272"/>
        <v>2</v>
      </c>
      <c r="AY199" s="10">
        <f t="shared" si="273"/>
        <v>2</v>
      </c>
      <c r="AZ199" s="10">
        <f t="shared" si="274"/>
        <v>1</v>
      </c>
      <c r="BA199" s="10">
        <f t="shared" si="275"/>
        <v>1</v>
      </c>
      <c r="BB199" s="10">
        <f t="shared" si="276"/>
        <v>1</v>
      </c>
      <c r="BC199" s="10"/>
      <c r="BE199" s="10">
        <f t="shared" si="239"/>
        <v>1</v>
      </c>
      <c r="BH199" s="10">
        <f t="shared" si="240"/>
        <v>65</v>
      </c>
      <c r="BI199" s="10" t="str">
        <f t="shared" si="241"/>
        <v/>
      </c>
      <c r="BJ199" s="10" t="str">
        <f t="shared" si="242"/>
        <v/>
      </c>
      <c r="BK199" s="10" t="str">
        <f t="shared" si="243"/>
        <v/>
      </c>
      <c r="BL199" s="10" t="str">
        <f t="shared" si="244"/>
        <v/>
      </c>
      <c r="BM199" s="10" t="str">
        <f t="shared" si="245"/>
        <v/>
      </c>
      <c r="BN199" s="10" t="str">
        <f t="shared" si="246"/>
        <v/>
      </c>
      <c r="BO199" s="10" t="str">
        <f t="shared" si="247"/>
        <v/>
      </c>
      <c r="BP199" s="10" t="str">
        <f t="shared" si="248"/>
        <v/>
      </c>
      <c r="BQ199" s="10" t="str">
        <f t="shared" si="249"/>
        <v/>
      </c>
      <c r="BR199" s="10" t="str">
        <f t="shared" si="250"/>
        <v/>
      </c>
      <c r="BS199" s="10" t="str">
        <f t="shared" si="251"/>
        <v/>
      </c>
      <c r="BT199" s="10" t="str">
        <f t="shared" si="252"/>
        <v/>
      </c>
      <c r="BU199" s="10" t="str">
        <f t="shared" si="253"/>
        <v/>
      </c>
      <c r="BV199" s="10" t="str">
        <f t="shared" si="254"/>
        <v/>
      </c>
      <c r="BW199" s="10" t="str">
        <f t="shared" si="255"/>
        <v/>
      </c>
      <c r="BX199" s="10" t="str">
        <f t="shared" si="277"/>
        <v>-</v>
      </c>
      <c r="BY199" s="10" t="str">
        <f t="shared" si="278"/>
        <v>-</v>
      </c>
      <c r="BZ199" s="10" t="str">
        <f t="shared" si="279"/>
        <v>-</v>
      </c>
      <c r="CA199" s="31">
        <f t="shared" si="256"/>
        <v>15</v>
      </c>
      <c r="CC199">
        <f t="shared" si="257"/>
        <v>65</v>
      </c>
      <c r="EN199" s="10">
        <v>190</v>
      </c>
      <c r="EP199" s="10" t="str">
        <f t="shared" si="228"/>
        <v/>
      </c>
      <c r="EQ199" s="10" t="str">
        <f t="shared" si="258"/>
        <v>(-)</v>
      </c>
    </row>
    <row r="200" spans="1:147" ht="15.75">
      <c r="A200" s="7" t="str">
        <f t="shared" si="229"/>
        <v>196 (177)</v>
      </c>
      <c r="B200" s="8" t="s">
        <v>247</v>
      </c>
      <c r="C200" s="110" t="s">
        <v>239</v>
      </c>
      <c r="D200" s="20">
        <f t="shared" si="230"/>
        <v>61</v>
      </c>
      <c r="E200" s="18"/>
      <c r="F200" s="14">
        <f t="shared" si="231"/>
        <v>1</v>
      </c>
      <c r="G200" s="19">
        <f t="shared" si="232"/>
        <v>30.5</v>
      </c>
      <c r="H200" s="18"/>
      <c r="I200" s="14"/>
      <c r="J200" s="14"/>
      <c r="K200" s="14">
        <v>61</v>
      </c>
      <c r="L200" s="14"/>
      <c r="M200" s="14"/>
      <c r="N200" s="14"/>
      <c r="O200" s="14"/>
      <c r="P200" s="14"/>
      <c r="Q200" s="29"/>
      <c r="R200" s="14"/>
      <c r="S200" s="14"/>
      <c r="T200" s="14"/>
      <c r="U200" s="14"/>
      <c r="V200" s="14"/>
      <c r="W200" s="14"/>
      <c r="X200" s="14"/>
      <c r="Y200" s="14"/>
      <c r="Z200" s="14"/>
      <c r="AA200" s="24">
        <f t="shared" si="233"/>
        <v>18</v>
      </c>
      <c r="AB200" s="68" t="str">
        <f t="shared" si="234"/>
        <v>-</v>
      </c>
      <c r="AC200" s="68" t="str">
        <f t="shared" si="235"/>
        <v>-</v>
      </c>
      <c r="AD200" s="68" t="str">
        <f t="shared" si="236"/>
        <v>-</v>
      </c>
      <c r="AE200" s="32">
        <v>177</v>
      </c>
      <c r="AF200" s="32">
        <f t="shared" si="237"/>
        <v>196</v>
      </c>
      <c r="AG200" s="32" t="str">
        <f t="shared" si="238"/>
        <v>-</v>
      </c>
      <c r="AH200" s="17">
        <v>196</v>
      </c>
      <c r="AK200" s="10">
        <f t="shared" si="259"/>
        <v>1</v>
      </c>
      <c r="AL200" s="10">
        <f t="shared" si="260"/>
        <v>1</v>
      </c>
      <c r="AM200" s="10">
        <f t="shared" si="261"/>
        <v>2</v>
      </c>
      <c r="AN200" s="10">
        <f t="shared" si="262"/>
        <v>2</v>
      </c>
      <c r="AO200" s="10">
        <f t="shared" si="263"/>
        <v>1</v>
      </c>
      <c r="AP200" s="10">
        <f t="shared" si="264"/>
        <v>1</v>
      </c>
      <c r="AQ200" s="10">
        <f t="shared" si="265"/>
        <v>1</v>
      </c>
      <c r="AR200" s="10">
        <f t="shared" si="266"/>
        <v>1</v>
      </c>
      <c r="AS200" s="10">
        <f t="shared" si="267"/>
        <v>1</v>
      </c>
      <c r="AT200" s="10">
        <f t="shared" si="268"/>
        <v>1</v>
      </c>
      <c r="AU200" s="10">
        <f t="shared" si="269"/>
        <v>1</v>
      </c>
      <c r="AV200" s="10">
        <f t="shared" si="270"/>
        <v>1</v>
      </c>
      <c r="AW200" s="10">
        <f t="shared" si="271"/>
        <v>1</v>
      </c>
      <c r="AX200" s="10">
        <f t="shared" si="272"/>
        <v>1</v>
      </c>
      <c r="AY200" s="10">
        <f t="shared" si="273"/>
        <v>1</v>
      </c>
      <c r="AZ200" s="10">
        <f t="shared" si="274"/>
        <v>1</v>
      </c>
      <c r="BA200" s="10">
        <f t="shared" si="275"/>
        <v>1</v>
      </c>
      <c r="BB200" s="10">
        <f t="shared" si="276"/>
        <v>1</v>
      </c>
      <c r="BC200" s="10"/>
      <c r="BE200" s="10">
        <f t="shared" si="239"/>
        <v>2</v>
      </c>
      <c r="BH200" s="10">
        <f t="shared" si="240"/>
        <v>61</v>
      </c>
      <c r="BI200" s="10" t="str">
        <f t="shared" si="241"/>
        <v/>
      </c>
      <c r="BJ200" s="10" t="str">
        <f t="shared" si="242"/>
        <v/>
      </c>
      <c r="BK200" s="10" t="str">
        <f t="shared" si="243"/>
        <v/>
      </c>
      <c r="BL200" s="10" t="str">
        <f t="shared" si="244"/>
        <v/>
      </c>
      <c r="BM200" s="10" t="str">
        <f t="shared" si="245"/>
        <v/>
      </c>
      <c r="BN200" s="10" t="str">
        <f t="shared" si="246"/>
        <v/>
      </c>
      <c r="BO200" s="10" t="str">
        <f t="shared" si="247"/>
        <v/>
      </c>
      <c r="BP200" s="10" t="str">
        <f t="shared" si="248"/>
        <v/>
      </c>
      <c r="BQ200" s="10" t="str">
        <f t="shared" si="249"/>
        <v/>
      </c>
      <c r="BR200" s="10" t="str">
        <f t="shared" si="250"/>
        <v/>
      </c>
      <c r="BS200" s="10" t="str">
        <f t="shared" si="251"/>
        <v/>
      </c>
      <c r="BT200" s="10" t="str">
        <f t="shared" si="252"/>
        <v/>
      </c>
      <c r="BU200" s="10" t="str">
        <f t="shared" si="253"/>
        <v/>
      </c>
      <c r="BV200" s="10" t="str">
        <f t="shared" si="254"/>
        <v/>
      </c>
      <c r="BW200" s="10" t="str">
        <f t="shared" si="255"/>
        <v/>
      </c>
      <c r="BX200" s="10" t="str">
        <f t="shared" si="277"/>
        <v>-</v>
      </c>
      <c r="BY200" s="10" t="str">
        <f t="shared" si="278"/>
        <v>-</v>
      </c>
      <c r="BZ200" s="10" t="str">
        <f t="shared" si="279"/>
        <v>-</v>
      </c>
      <c r="CA200" s="31">
        <f t="shared" si="256"/>
        <v>15</v>
      </c>
      <c r="CC200">
        <f t="shared" si="257"/>
        <v>61</v>
      </c>
      <c r="EN200" s="10">
        <v>191</v>
      </c>
      <c r="EP200" s="10">
        <f t="shared" si="228"/>
        <v>196</v>
      </c>
      <c r="EQ200" s="10" t="str">
        <f t="shared" si="258"/>
        <v>(177)</v>
      </c>
    </row>
    <row r="201" spans="1:147" ht="15.75">
      <c r="A201" s="7" t="str">
        <f t="shared" si="229"/>
        <v>197 (-)</v>
      </c>
      <c r="B201" s="8" t="s">
        <v>321</v>
      </c>
      <c r="C201" s="110" t="s">
        <v>334</v>
      </c>
      <c r="D201" s="20">
        <f t="shared" si="230"/>
        <v>60</v>
      </c>
      <c r="E201" s="18"/>
      <c r="F201" s="14">
        <f t="shared" si="231"/>
        <v>1</v>
      </c>
      <c r="G201" s="19">
        <f t="shared" si="232"/>
        <v>30</v>
      </c>
      <c r="H201" s="18" t="s">
        <v>193</v>
      </c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>
        <v>60</v>
      </c>
      <c r="W201" s="61"/>
      <c r="X201" s="61"/>
      <c r="Y201" s="61"/>
      <c r="Z201" s="61"/>
      <c r="AA201" s="104">
        <f t="shared" si="233"/>
        <v>18</v>
      </c>
      <c r="AB201" s="68" t="str">
        <f t="shared" si="234"/>
        <v>-</v>
      </c>
      <c r="AC201" s="68" t="str">
        <f t="shared" si="235"/>
        <v>-</v>
      </c>
      <c r="AD201" s="68" t="str">
        <f t="shared" si="236"/>
        <v>-</v>
      </c>
      <c r="AE201" s="32">
        <v>196</v>
      </c>
      <c r="AF201" s="32">
        <f t="shared" si="237"/>
        <v>197</v>
      </c>
      <c r="AG201" s="32" t="str">
        <f t="shared" si="238"/>
        <v>-</v>
      </c>
      <c r="AH201" s="17">
        <v>197</v>
      </c>
      <c r="AK201" s="10">
        <f t="shared" si="259"/>
        <v>1</v>
      </c>
      <c r="AL201" s="10">
        <f t="shared" si="260"/>
        <v>1</v>
      </c>
      <c r="AM201" s="10">
        <f t="shared" si="261"/>
        <v>1</v>
      </c>
      <c r="AN201" s="10">
        <f t="shared" si="262"/>
        <v>1</v>
      </c>
      <c r="AO201" s="10">
        <f t="shared" si="263"/>
        <v>1</v>
      </c>
      <c r="AP201" s="10">
        <f t="shared" si="264"/>
        <v>1</v>
      </c>
      <c r="AQ201" s="10">
        <f t="shared" si="265"/>
        <v>1</v>
      </c>
      <c r="AR201" s="10">
        <f t="shared" si="266"/>
        <v>1</v>
      </c>
      <c r="AS201" s="10">
        <f t="shared" si="267"/>
        <v>1</v>
      </c>
      <c r="AT201" s="10">
        <f t="shared" si="268"/>
        <v>1</v>
      </c>
      <c r="AU201" s="10">
        <f t="shared" si="269"/>
        <v>1</v>
      </c>
      <c r="AV201" s="10">
        <f t="shared" si="270"/>
        <v>1</v>
      </c>
      <c r="AW201" s="10">
        <f t="shared" si="271"/>
        <v>1</v>
      </c>
      <c r="AX201" s="10">
        <f t="shared" si="272"/>
        <v>2</v>
      </c>
      <c r="AY201" s="10">
        <f t="shared" si="273"/>
        <v>2</v>
      </c>
      <c r="AZ201" s="10">
        <f t="shared" si="274"/>
        <v>1</v>
      </c>
      <c r="BA201" s="10">
        <f t="shared" si="275"/>
        <v>1</v>
      </c>
      <c r="BB201" s="10">
        <f t="shared" si="276"/>
        <v>1</v>
      </c>
      <c r="BC201" s="10"/>
      <c r="BE201" s="10">
        <f t="shared" si="239"/>
        <v>1</v>
      </c>
      <c r="BH201" s="10">
        <f t="shared" si="240"/>
        <v>60</v>
      </c>
      <c r="BI201" s="10" t="str">
        <f t="shared" si="241"/>
        <v/>
      </c>
      <c r="BJ201" s="10" t="str">
        <f t="shared" si="242"/>
        <v/>
      </c>
      <c r="BK201" s="10" t="str">
        <f t="shared" si="243"/>
        <v/>
      </c>
      <c r="BL201" s="10" t="str">
        <f t="shared" si="244"/>
        <v/>
      </c>
      <c r="BM201" s="10" t="str">
        <f t="shared" si="245"/>
        <v/>
      </c>
      <c r="BN201" s="10" t="str">
        <f t="shared" si="246"/>
        <v/>
      </c>
      <c r="BO201" s="10" t="str">
        <f t="shared" si="247"/>
        <v/>
      </c>
      <c r="BP201" s="10" t="str">
        <f t="shared" si="248"/>
        <v/>
      </c>
      <c r="BQ201" s="10" t="str">
        <f t="shared" si="249"/>
        <v/>
      </c>
      <c r="BR201" s="10" t="str">
        <f t="shared" si="250"/>
        <v/>
      </c>
      <c r="BS201" s="10" t="str">
        <f t="shared" si="251"/>
        <v/>
      </c>
      <c r="BT201" s="10" t="str">
        <f t="shared" si="252"/>
        <v/>
      </c>
      <c r="BU201" s="10" t="str">
        <f t="shared" si="253"/>
        <v/>
      </c>
      <c r="BV201" s="10" t="str">
        <f t="shared" si="254"/>
        <v/>
      </c>
      <c r="BW201" s="10" t="str">
        <f t="shared" si="255"/>
        <v/>
      </c>
      <c r="BX201" s="10" t="str">
        <f t="shared" si="277"/>
        <v>-</v>
      </c>
      <c r="BY201" s="10" t="str">
        <f t="shared" si="278"/>
        <v>-</v>
      </c>
      <c r="BZ201" s="10" t="str">
        <f t="shared" si="279"/>
        <v>-</v>
      </c>
      <c r="CA201" s="31">
        <f t="shared" si="256"/>
        <v>15</v>
      </c>
      <c r="CC201">
        <f t="shared" si="257"/>
        <v>60</v>
      </c>
      <c r="EN201" s="10">
        <v>192</v>
      </c>
      <c r="EP201" s="10" t="str">
        <f t="shared" si="228"/>
        <v/>
      </c>
      <c r="EQ201" s="10" t="str">
        <f t="shared" si="258"/>
        <v>(-)</v>
      </c>
    </row>
    <row r="202" spans="1:147" ht="15.75">
      <c r="A202" s="7" t="str">
        <f t="shared" si="229"/>
        <v>198 (-)</v>
      </c>
      <c r="B202" s="8" t="s">
        <v>329</v>
      </c>
      <c r="C202" s="9" t="s">
        <v>255</v>
      </c>
      <c r="D202" s="20">
        <f t="shared" si="230"/>
        <v>58</v>
      </c>
      <c r="E202" s="18"/>
      <c r="F202" s="14">
        <f t="shared" si="231"/>
        <v>1</v>
      </c>
      <c r="G202" s="19">
        <f t="shared" si="232"/>
        <v>29</v>
      </c>
      <c r="H202" s="18" t="s">
        <v>193</v>
      </c>
      <c r="I202" s="14"/>
      <c r="J202" s="14"/>
      <c r="K202" s="14"/>
      <c r="L202" s="14"/>
      <c r="M202" s="14"/>
      <c r="N202" s="14"/>
      <c r="O202" s="14"/>
      <c r="P202" s="14"/>
      <c r="Q202" s="29"/>
      <c r="R202" s="14"/>
      <c r="S202" s="14"/>
      <c r="T202" s="14"/>
      <c r="U202" s="64"/>
      <c r="V202" s="64">
        <v>58</v>
      </c>
      <c r="W202" s="14"/>
      <c r="X202" s="14"/>
      <c r="Y202" s="14"/>
      <c r="Z202" s="14"/>
      <c r="AA202" s="24">
        <f t="shared" si="233"/>
        <v>18</v>
      </c>
      <c r="AB202" s="68" t="str">
        <f t="shared" si="234"/>
        <v>-</v>
      </c>
      <c r="AC202" s="68" t="str">
        <f t="shared" si="235"/>
        <v>-</v>
      </c>
      <c r="AD202" s="68" t="str">
        <f t="shared" si="236"/>
        <v>-</v>
      </c>
      <c r="AE202" s="32">
        <v>204</v>
      </c>
      <c r="AF202" s="32">
        <f t="shared" si="237"/>
        <v>198</v>
      </c>
      <c r="AG202" s="32" t="str">
        <f t="shared" si="238"/>
        <v>-</v>
      </c>
      <c r="AH202" s="17">
        <v>198</v>
      </c>
      <c r="AK202" s="10">
        <f t="shared" si="259"/>
        <v>1</v>
      </c>
      <c r="AL202" s="10">
        <f t="shared" si="260"/>
        <v>1</v>
      </c>
      <c r="AM202" s="10">
        <f t="shared" si="261"/>
        <v>1</v>
      </c>
      <c r="AN202" s="10">
        <f t="shared" si="262"/>
        <v>1</v>
      </c>
      <c r="AO202" s="10">
        <f t="shared" si="263"/>
        <v>1</v>
      </c>
      <c r="AP202" s="10">
        <f t="shared" si="264"/>
        <v>1</v>
      </c>
      <c r="AQ202" s="10">
        <f t="shared" si="265"/>
        <v>1</v>
      </c>
      <c r="AR202" s="10">
        <f t="shared" si="266"/>
        <v>1</v>
      </c>
      <c r="AS202" s="10">
        <f t="shared" si="267"/>
        <v>1</v>
      </c>
      <c r="AT202" s="10">
        <f t="shared" si="268"/>
        <v>1</v>
      </c>
      <c r="AU202" s="10">
        <f t="shared" si="269"/>
        <v>1</v>
      </c>
      <c r="AV202" s="10">
        <f t="shared" si="270"/>
        <v>1</v>
      </c>
      <c r="AW202" s="10">
        <f t="shared" si="271"/>
        <v>1</v>
      </c>
      <c r="AX202" s="10">
        <f t="shared" si="272"/>
        <v>2</v>
      </c>
      <c r="AY202" s="10">
        <f t="shared" si="273"/>
        <v>2</v>
      </c>
      <c r="AZ202" s="10">
        <f t="shared" si="274"/>
        <v>1</v>
      </c>
      <c r="BA202" s="10">
        <f t="shared" si="275"/>
        <v>1</v>
      </c>
      <c r="BB202" s="10">
        <f t="shared" si="276"/>
        <v>1</v>
      </c>
      <c r="BC202" s="10"/>
      <c r="BE202" s="10">
        <f t="shared" si="239"/>
        <v>1</v>
      </c>
      <c r="BH202" s="10">
        <f t="shared" si="240"/>
        <v>58</v>
      </c>
      <c r="BI202" s="10" t="str">
        <f t="shared" si="241"/>
        <v/>
      </c>
      <c r="BJ202" s="10" t="str">
        <f t="shared" si="242"/>
        <v/>
      </c>
      <c r="BK202" s="10" t="str">
        <f t="shared" si="243"/>
        <v/>
      </c>
      <c r="BL202" s="10" t="str">
        <f t="shared" si="244"/>
        <v/>
      </c>
      <c r="BM202" s="10" t="str">
        <f t="shared" si="245"/>
        <v/>
      </c>
      <c r="BN202" s="10" t="str">
        <f t="shared" si="246"/>
        <v/>
      </c>
      <c r="BO202" s="10" t="str">
        <f t="shared" si="247"/>
        <v/>
      </c>
      <c r="BP202" s="10" t="str">
        <f t="shared" si="248"/>
        <v/>
      </c>
      <c r="BQ202" s="10" t="str">
        <f t="shared" si="249"/>
        <v/>
      </c>
      <c r="BR202" s="10" t="str">
        <f t="shared" si="250"/>
        <v/>
      </c>
      <c r="BS202" s="10" t="str">
        <f t="shared" si="251"/>
        <v/>
      </c>
      <c r="BT202" s="10" t="str">
        <f t="shared" si="252"/>
        <v/>
      </c>
      <c r="BU202" s="10" t="str">
        <f t="shared" si="253"/>
        <v/>
      </c>
      <c r="BV202" s="10" t="str">
        <f t="shared" si="254"/>
        <v/>
      </c>
      <c r="BW202" s="10" t="str">
        <f t="shared" si="255"/>
        <v/>
      </c>
      <c r="BX202" s="10" t="str">
        <f t="shared" si="277"/>
        <v>-</v>
      </c>
      <c r="BY202" s="10" t="str">
        <f t="shared" si="278"/>
        <v>-</v>
      </c>
      <c r="BZ202" s="10" t="str">
        <f t="shared" si="279"/>
        <v>-</v>
      </c>
      <c r="CA202" s="31">
        <f t="shared" si="256"/>
        <v>15</v>
      </c>
      <c r="CC202">
        <f t="shared" si="257"/>
        <v>58</v>
      </c>
      <c r="EN202" s="10">
        <v>193</v>
      </c>
      <c r="EP202" s="10" t="str">
        <f t="shared" si="228"/>
        <v/>
      </c>
      <c r="EQ202" s="10" t="str">
        <f t="shared" si="258"/>
        <v>(-)</v>
      </c>
    </row>
    <row r="203" spans="1:147" ht="15.75">
      <c r="A203" s="7" t="str">
        <f t="shared" si="229"/>
        <v>198 (-)</v>
      </c>
      <c r="B203" s="8" t="s">
        <v>330</v>
      </c>
      <c r="C203" s="9" t="s">
        <v>332</v>
      </c>
      <c r="D203" s="20">
        <f t="shared" si="230"/>
        <v>58</v>
      </c>
      <c r="E203" s="18"/>
      <c r="F203" s="14">
        <f t="shared" si="231"/>
        <v>1</v>
      </c>
      <c r="G203" s="19">
        <f t="shared" si="232"/>
        <v>29</v>
      </c>
      <c r="H203" s="18" t="s">
        <v>193</v>
      </c>
      <c r="I203" s="14"/>
      <c r="J203" s="14"/>
      <c r="K203" s="14"/>
      <c r="L203" s="14"/>
      <c r="M203" s="14"/>
      <c r="N203" s="14"/>
      <c r="O203" s="14"/>
      <c r="P203" s="14"/>
      <c r="Q203" s="29"/>
      <c r="R203" s="14"/>
      <c r="S203" s="14"/>
      <c r="T203" s="14"/>
      <c r="U203" s="64"/>
      <c r="V203" s="64">
        <v>58</v>
      </c>
      <c r="W203" s="14"/>
      <c r="X203" s="14"/>
      <c r="Y203" s="14"/>
      <c r="Z203" s="14"/>
      <c r="AA203" s="24">
        <f t="shared" si="233"/>
        <v>18</v>
      </c>
      <c r="AB203" s="68" t="str">
        <f t="shared" si="234"/>
        <v>-</v>
      </c>
      <c r="AC203" s="68" t="str">
        <f t="shared" si="235"/>
        <v>-</v>
      </c>
      <c r="AD203" s="68" t="str">
        <f t="shared" si="236"/>
        <v>-</v>
      </c>
      <c r="AE203" s="32">
        <v>204</v>
      </c>
      <c r="AF203" s="32">
        <f t="shared" si="237"/>
        <v>198</v>
      </c>
      <c r="AG203" s="32" t="str">
        <f t="shared" si="238"/>
        <v>-</v>
      </c>
      <c r="AH203" s="17">
        <v>199</v>
      </c>
      <c r="AK203" s="10">
        <f t="shared" si="259"/>
        <v>1</v>
      </c>
      <c r="AL203" s="10">
        <f t="shared" si="260"/>
        <v>1</v>
      </c>
      <c r="AM203" s="10">
        <f t="shared" si="261"/>
        <v>1</v>
      </c>
      <c r="AN203" s="10">
        <f t="shared" si="262"/>
        <v>1</v>
      </c>
      <c r="AO203" s="10">
        <f t="shared" si="263"/>
        <v>1</v>
      </c>
      <c r="AP203" s="10">
        <f t="shared" si="264"/>
        <v>1</v>
      </c>
      <c r="AQ203" s="10">
        <f t="shared" si="265"/>
        <v>1</v>
      </c>
      <c r="AR203" s="10">
        <f t="shared" si="266"/>
        <v>1</v>
      </c>
      <c r="AS203" s="10">
        <f t="shared" si="267"/>
        <v>1</v>
      </c>
      <c r="AT203" s="10">
        <f t="shared" si="268"/>
        <v>1</v>
      </c>
      <c r="AU203" s="10">
        <f t="shared" si="269"/>
        <v>1</v>
      </c>
      <c r="AV203" s="10">
        <f t="shared" si="270"/>
        <v>1</v>
      </c>
      <c r="AW203" s="10">
        <f t="shared" si="271"/>
        <v>1</v>
      </c>
      <c r="AX203" s="10">
        <f t="shared" si="272"/>
        <v>2</v>
      </c>
      <c r="AY203" s="10">
        <f t="shared" si="273"/>
        <v>2</v>
      </c>
      <c r="AZ203" s="10">
        <f t="shared" si="274"/>
        <v>1</v>
      </c>
      <c r="BA203" s="10">
        <f t="shared" si="275"/>
        <v>1</v>
      </c>
      <c r="BB203" s="10">
        <f t="shared" si="276"/>
        <v>1</v>
      </c>
      <c r="BC203" s="10"/>
      <c r="BE203" s="10">
        <f t="shared" si="239"/>
        <v>1</v>
      </c>
      <c r="BH203" s="10">
        <f t="shared" si="240"/>
        <v>58</v>
      </c>
      <c r="BI203" s="10" t="str">
        <f t="shared" si="241"/>
        <v/>
      </c>
      <c r="BJ203" s="10" t="str">
        <f t="shared" si="242"/>
        <v/>
      </c>
      <c r="BK203" s="10" t="str">
        <f t="shared" si="243"/>
        <v/>
      </c>
      <c r="BL203" s="10" t="str">
        <f t="shared" si="244"/>
        <v/>
      </c>
      <c r="BM203" s="10" t="str">
        <f t="shared" si="245"/>
        <v/>
      </c>
      <c r="BN203" s="10" t="str">
        <f t="shared" si="246"/>
        <v/>
      </c>
      <c r="BO203" s="10" t="str">
        <f t="shared" si="247"/>
        <v/>
      </c>
      <c r="BP203" s="10" t="str">
        <f t="shared" si="248"/>
        <v/>
      </c>
      <c r="BQ203" s="10" t="str">
        <f t="shared" si="249"/>
        <v/>
      </c>
      <c r="BR203" s="10" t="str">
        <f t="shared" si="250"/>
        <v/>
      </c>
      <c r="BS203" s="10" t="str">
        <f t="shared" si="251"/>
        <v/>
      </c>
      <c r="BT203" s="10" t="str">
        <f t="shared" si="252"/>
        <v/>
      </c>
      <c r="BU203" s="10" t="str">
        <f t="shared" si="253"/>
        <v/>
      </c>
      <c r="BV203" s="10" t="str">
        <f t="shared" si="254"/>
        <v/>
      </c>
      <c r="BW203" s="10" t="str">
        <f t="shared" si="255"/>
        <v/>
      </c>
      <c r="BX203" s="10" t="str">
        <f t="shared" si="277"/>
        <v>-</v>
      </c>
      <c r="BY203" s="10" t="str">
        <f t="shared" si="278"/>
        <v>-</v>
      </c>
      <c r="BZ203" s="10" t="str">
        <f t="shared" si="279"/>
        <v>-</v>
      </c>
      <c r="CA203" s="31">
        <f t="shared" si="256"/>
        <v>15</v>
      </c>
      <c r="CC203">
        <f t="shared" si="257"/>
        <v>58</v>
      </c>
      <c r="EN203" s="10">
        <v>169</v>
      </c>
      <c r="EP203" s="10" t="str">
        <f t="shared" si="228"/>
        <v/>
      </c>
      <c r="EQ203" s="10" t="str">
        <f t="shared" si="258"/>
        <v>(-)</v>
      </c>
    </row>
    <row r="204" spans="1:147" ht="15.75">
      <c r="A204" s="7" t="str">
        <f t="shared" si="229"/>
        <v>200 (178)</v>
      </c>
      <c r="B204" s="8" t="s">
        <v>290</v>
      </c>
      <c r="C204" s="9" t="s">
        <v>33</v>
      </c>
      <c r="D204" s="20">
        <f t="shared" si="230"/>
        <v>53</v>
      </c>
      <c r="E204" s="18"/>
      <c r="F204" s="14">
        <f t="shared" si="231"/>
        <v>1</v>
      </c>
      <c r="G204" s="19">
        <f t="shared" si="232"/>
        <v>26.5</v>
      </c>
      <c r="H204" s="18"/>
      <c r="I204" s="14"/>
      <c r="J204" s="14"/>
      <c r="K204" s="14"/>
      <c r="L204" s="14"/>
      <c r="M204" s="14"/>
      <c r="N204" s="14"/>
      <c r="O204" s="14"/>
      <c r="P204" s="14"/>
      <c r="Q204" s="29"/>
      <c r="R204" s="14">
        <v>53</v>
      </c>
      <c r="S204" s="14"/>
      <c r="T204" s="64"/>
      <c r="U204" s="14"/>
      <c r="V204" s="14"/>
      <c r="W204" s="14"/>
      <c r="X204" s="14"/>
      <c r="Y204" s="14"/>
      <c r="Z204" s="14"/>
      <c r="AA204" s="24">
        <f t="shared" si="233"/>
        <v>18</v>
      </c>
      <c r="AB204" s="68" t="str">
        <f t="shared" si="234"/>
        <v>-</v>
      </c>
      <c r="AC204" s="68" t="str">
        <f t="shared" si="235"/>
        <v>-</v>
      </c>
      <c r="AD204" s="68" t="str">
        <f t="shared" si="236"/>
        <v>-</v>
      </c>
      <c r="AE204" s="32">
        <v>178</v>
      </c>
      <c r="AF204" s="32">
        <f t="shared" si="237"/>
        <v>200</v>
      </c>
      <c r="AG204" s="32" t="str">
        <f t="shared" si="238"/>
        <v>-</v>
      </c>
      <c r="AH204" s="17">
        <v>200</v>
      </c>
      <c r="AK204" s="10">
        <f t="shared" si="259"/>
        <v>1</v>
      </c>
      <c r="AL204" s="10">
        <f t="shared" si="260"/>
        <v>1</v>
      </c>
      <c r="AM204" s="10">
        <f t="shared" si="261"/>
        <v>1</v>
      </c>
      <c r="AN204" s="10">
        <f t="shared" si="262"/>
        <v>1</v>
      </c>
      <c r="AO204" s="10">
        <f t="shared" si="263"/>
        <v>1</v>
      </c>
      <c r="AP204" s="10">
        <f t="shared" si="264"/>
        <v>1</v>
      </c>
      <c r="AQ204" s="10">
        <f t="shared" si="265"/>
        <v>1</v>
      </c>
      <c r="AR204" s="10">
        <f t="shared" si="266"/>
        <v>1</v>
      </c>
      <c r="AS204" s="10">
        <f t="shared" si="267"/>
        <v>1</v>
      </c>
      <c r="AT204" s="10">
        <f t="shared" si="268"/>
        <v>2</v>
      </c>
      <c r="AU204" s="10">
        <f t="shared" si="269"/>
        <v>2</v>
      </c>
      <c r="AV204" s="10">
        <f t="shared" si="270"/>
        <v>1</v>
      </c>
      <c r="AW204" s="10">
        <f t="shared" si="271"/>
        <v>1</v>
      </c>
      <c r="AX204" s="10">
        <f t="shared" si="272"/>
        <v>1</v>
      </c>
      <c r="AY204" s="10">
        <f t="shared" si="273"/>
        <v>1</v>
      </c>
      <c r="AZ204" s="10">
        <f t="shared" si="274"/>
        <v>1</v>
      </c>
      <c r="BA204" s="10">
        <f t="shared" si="275"/>
        <v>1</v>
      </c>
      <c r="BB204" s="10">
        <f t="shared" si="276"/>
        <v>1</v>
      </c>
      <c r="BC204" s="10"/>
      <c r="BE204" s="10">
        <f t="shared" si="239"/>
        <v>2</v>
      </c>
      <c r="BH204" s="10">
        <f t="shared" si="240"/>
        <v>53</v>
      </c>
      <c r="BI204" s="10" t="str">
        <f t="shared" si="241"/>
        <v/>
      </c>
      <c r="BJ204" s="10" t="str">
        <f t="shared" si="242"/>
        <v/>
      </c>
      <c r="BK204" s="10" t="str">
        <f t="shared" si="243"/>
        <v/>
      </c>
      <c r="BL204" s="10" t="str">
        <f t="shared" si="244"/>
        <v/>
      </c>
      <c r="BM204" s="10" t="str">
        <f t="shared" si="245"/>
        <v/>
      </c>
      <c r="BN204" s="10" t="str">
        <f t="shared" si="246"/>
        <v/>
      </c>
      <c r="BO204" s="10" t="str">
        <f t="shared" si="247"/>
        <v/>
      </c>
      <c r="BP204" s="10" t="str">
        <f t="shared" si="248"/>
        <v/>
      </c>
      <c r="BQ204" s="10" t="str">
        <f t="shared" si="249"/>
        <v/>
      </c>
      <c r="BR204" s="10" t="str">
        <f t="shared" si="250"/>
        <v/>
      </c>
      <c r="BS204" s="10" t="str">
        <f t="shared" si="251"/>
        <v/>
      </c>
      <c r="BT204" s="10" t="str">
        <f t="shared" si="252"/>
        <v/>
      </c>
      <c r="BU204" s="10" t="str">
        <f t="shared" si="253"/>
        <v/>
      </c>
      <c r="BV204" s="10" t="str">
        <f t="shared" si="254"/>
        <v/>
      </c>
      <c r="BW204" s="10" t="str">
        <f t="shared" si="255"/>
        <v/>
      </c>
      <c r="BX204" s="10" t="str">
        <f t="shared" si="277"/>
        <v>-</v>
      </c>
      <c r="BY204" s="10" t="str">
        <f t="shared" si="278"/>
        <v>-</v>
      </c>
      <c r="BZ204" s="10" t="str">
        <f t="shared" si="279"/>
        <v>-</v>
      </c>
      <c r="CA204" s="31">
        <f t="shared" si="256"/>
        <v>15</v>
      </c>
      <c r="CC204">
        <f t="shared" si="257"/>
        <v>53</v>
      </c>
      <c r="EN204" s="10">
        <v>194</v>
      </c>
      <c r="EP204" s="10">
        <f t="shared" si="228"/>
        <v>200</v>
      </c>
      <c r="EQ204" s="10" t="str">
        <f t="shared" si="258"/>
        <v>(178)</v>
      </c>
    </row>
    <row r="205" spans="1:147" ht="15.75">
      <c r="A205" s="7" t="str">
        <f t="shared" si="229"/>
        <v>201 (-)</v>
      </c>
      <c r="B205" s="8" t="s">
        <v>322</v>
      </c>
      <c r="C205" s="39" t="s">
        <v>335</v>
      </c>
      <c r="D205" s="20">
        <f t="shared" si="230"/>
        <v>52</v>
      </c>
      <c r="E205" s="18"/>
      <c r="F205" s="14">
        <f t="shared" si="231"/>
        <v>1</v>
      </c>
      <c r="G205" s="19">
        <f t="shared" si="232"/>
        <v>26</v>
      </c>
      <c r="H205" s="18" t="s">
        <v>193</v>
      </c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>
        <v>52</v>
      </c>
      <c r="W205" s="61"/>
      <c r="X205" s="61"/>
      <c r="Y205" s="61"/>
      <c r="Z205" s="61"/>
      <c r="AA205" s="104">
        <f t="shared" si="233"/>
        <v>18</v>
      </c>
      <c r="AB205" s="68" t="str">
        <f t="shared" si="234"/>
        <v>-</v>
      </c>
      <c r="AC205" s="68" t="str">
        <f t="shared" si="235"/>
        <v>-</v>
      </c>
      <c r="AD205" s="68" t="str">
        <f t="shared" si="236"/>
        <v>-</v>
      </c>
      <c r="AE205" s="32">
        <v>197</v>
      </c>
      <c r="AF205" s="32">
        <f t="shared" si="237"/>
        <v>201</v>
      </c>
      <c r="AG205" s="32" t="str">
        <f t="shared" si="238"/>
        <v>-</v>
      </c>
      <c r="AH205" s="17">
        <v>201</v>
      </c>
      <c r="AK205" s="10">
        <f t="shared" si="259"/>
        <v>1</v>
      </c>
      <c r="AL205" s="10">
        <f t="shared" si="260"/>
        <v>1</v>
      </c>
      <c r="AM205" s="10">
        <f t="shared" si="261"/>
        <v>1</v>
      </c>
      <c r="AN205" s="10">
        <f t="shared" si="262"/>
        <v>1</v>
      </c>
      <c r="AO205" s="10">
        <f t="shared" si="263"/>
        <v>1</v>
      </c>
      <c r="AP205" s="10">
        <f t="shared" si="264"/>
        <v>1</v>
      </c>
      <c r="AQ205" s="10">
        <f t="shared" si="265"/>
        <v>1</v>
      </c>
      <c r="AR205" s="10">
        <f t="shared" si="266"/>
        <v>1</v>
      </c>
      <c r="AS205" s="10">
        <f t="shared" si="267"/>
        <v>1</v>
      </c>
      <c r="AT205" s="10">
        <f t="shared" si="268"/>
        <v>1</v>
      </c>
      <c r="AU205" s="10">
        <f t="shared" si="269"/>
        <v>1</v>
      </c>
      <c r="AV205" s="10">
        <f t="shared" si="270"/>
        <v>1</v>
      </c>
      <c r="AW205" s="10">
        <f t="shared" si="271"/>
        <v>1</v>
      </c>
      <c r="AX205" s="10">
        <f t="shared" si="272"/>
        <v>2</v>
      </c>
      <c r="AY205" s="10">
        <f t="shared" si="273"/>
        <v>2</v>
      </c>
      <c r="AZ205" s="10">
        <f t="shared" si="274"/>
        <v>1</v>
      </c>
      <c r="BA205" s="10">
        <f t="shared" si="275"/>
        <v>1</v>
      </c>
      <c r="BB205" s="10">
        <f t="shared" si="276"/>
        <v>1</v>
      </c>
      <c r="BC205" s="10"/>
      <c r="BE205" s="10">
        <f t="shared" si="239"/>
        <v>1</v>
      </c>
      <c r="BH205" s="10">
        <f t="shared" si="240"/>
        <v>52</v>
      </c>
      <c r="BI205" s="10" t="str">
        <f t="shared" si="241"/>
        <v/>
      </c>
      <c r="BJ205" s="10" t="str">
        <f t="shared" si="242"/>
        <v/>
      </c>
      <c r="BK205" s="10" t="str">
        <f t="shared" si="243"/>
        <v/>
      </c>
      <c r="BL205" s="10" t="str">
        <f t="shared" si="244"/>
        <v/>
      </c>
      <c r="BM205" s="10" t="str">
        <f t="shared" si="245"/>
        <v/>
      </c>
      <c r="BN205" s="10" t="str">
        <f t="shared" si="246"/>
        <v/>
      </c>
      <c r="BO205" s="10" t="str">
        <f t="shared" si="247"/>
        <v/>
      </c>
      <c r="BP205" s="10" t="str">
        <f t="shared" si="248"/>
        <v/>
      </c>
      <c r="BQ205" s="10" t="str">
        <f t="shared" si="249"/>
        <v/>
      </c>
      <c r="BR205" s="10" t="str">
        <f t="shared" si="250"/>
        <v/>
      </c>
      <c r="BS205" s="10" t="str">
        <f t="shared" si="251"/>
        <v/>
      </c>
      <c r="BT205" s="10" t="str">
        <f t="shared" si="252"/>
        <v/>
      </c>
      <c r="BU205" s="10" t="str">
        <f t="shared" si="253"/>
        <v/>
      </c>
      <c r="BV205" s="10" t="str">
        <f t="shared" si="254"/>
        <v/>
      </c>
      <c r="BW205" s="10" t="str">
        <f t="shared" si="255"/>
        <v/>
      </c>
      <c r="BX205" s="10" t="str">
        <f t="shared" si="277"/>
        <v>-</v>
      </c>
      <c r="BY205" s="10" t="str">
        <f t="shared" si="278"/>
        <v>-</v>
      </c>
      <c r="BZ205" s="10" t="str">
        <f t="shared" si="279"/>
        <v>-</v>
      </c>
      <c r="CA205" s="31">
        <f t="shared" si="256"/>
        <v>15</v>
      </c>
      <c r="CC205">
        <f t="shared" si="257"/>
        <v>52</v>
      </c>
      <c r="EN205" s="10">
        <v>196</v>
      </c>
      <c r="EP205" s="10" t="str">
        <f t="shared" si="228"/>
        <v/>
      </c>
      <c r="EQ205" s="10" t="str">
        <f t="shared" si="258"/>
        <v>(-)</v>
      </c>
    </row>
    <row r="206" spans="1:147" ht="15.75">
      <c r="A206" s="7" t="str">
        <f t="shared" si="229"/>
        <v>202 (179)</v>
      </c>
      <c r="B206" s="8" t="s">
        <v>305</v>
      </c>
      <c r="C206" s="9" t="s">
        <v>102</v>
      </c>
      <c r="D206" s="20">
        <f t="shared" si="230"/>
        <v>48</v>
      </c>
      <c r="E206" s="18"/>
      <c r="F206" s="14">
        <f t="shared" si="231"/>
        <v>1</v>
      </c>
      <c r="G206" s="19">
        <f t="shared" si="232"/>
        <v>24</v>
      </c>
      <c r="H206" s="18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>
        <v>48</v>
      </c>
      <c r="Y206" s="61"/>
      <c r="Z206" s="61"/>
      <c r="AA206" s="104">
        <f t="shared" si="233"/>
        <v>18</v>
      </c>
      <c r="AB206" s="68" t="str">
        <f t="shared" si="234"/>
        <v>-</v>
      </c>
      <c r="AC206" s="68" t="str">
        <f t="shared" si="235"/>
        <v>-</v>
      </c>
      <c r="AD206" s="68" t="str">
        <f t="shared" si="236"/>
        <v>-</v>
      </c>
      <c r="AE206" s="32">
        <v>179</v>
      </c>
      <c r="AF206" s="32">
        <f t="shared" si="237"/>
        <v>202</v>
      </c>
      <c r="AG206" s="32" t="str">
        <f t="shared" si="238"/>
        <v>-</v>
      </c>
      <c r="AH206" s="17">
        <v>202</v>
      </c>
      <c r="AK206" s="10">
        <f t="shared" si="259"/>
        <v>1</v>
      </c>
      <c r="AL206" s="10">
        <f t="shared" si="260"/>
        <v>1</v>
      </c>
      <c r="AM206" s="10">
        <f t="shared" si="261"/>
        <v>1</v>
      </c>
      <c r="AN206" s="10">
        <f t="shared" si="262"/>
        <v>1</v>
      </c>
      <c r="AO206" s="10">
        <f t="shared" si="263"/>
        <v>1</v>
      </c>
      <c r="AP206" s="10">
        <f t="shared" si="264"/>
        <v>1</v>
      </c>
      <c r="AQ206" s="10">
        <f t="shared" si="265"/>
        <v>1</v>
      </c>
      <c r="AR206" s="10">
        <f t="shared" si="266"/>
        <v>1</v>
      </c>
      <c r="AS206" s="10">
        <f t="shared" si="267"/>
        <v>1</v>
      </c>
      <c r="AT206" s="10">
        <f t="shared" si="268"/>
        <v>1</v>
      </c>
      <c r="AU206" s="10">
        <f t="shared" si="269"/>
        <v>1</v>
      </c>
      <c r="AV206" s="10">
        <f t="shared" si="270"/>
        <v>1</v>
      </c>
      <c r="AW206" s="10">
        <f t="shared" si="271"/>
        <v>1</v>
      </c>
      <c r="AX206" s="10">
        <f t="shared" si="272"/>
        <v>1</v>
      </c>
      <c r="AY206" s="10">
        <f t="shared" si="273"/>
        <v>1</v>
      </c>
      <c r="AZ206" s="10">
        <f t="shared" si="274"/>
        <v>2</v>
      </c>
      <c r="BA206" s="10">
        <f t="shared" si="275"/>
        <v>2</v>
      </c>
      <c r="BB206" s="10">
        <f t="shared" si="276"/>
        <v>1</v>
      </c>
      <c r="BC206" s="10"/>
      <c r="BE206" s="10">
        <f t="shared" si="239"/>
        <v>2</v>
      </c>
      <c r="BH206" s="10">
        <f t="shared" si="240"/>
        <v>48</v>
      </c>
      <c r="BI206" s="10" t="str">
        <f t="shared" si="241"/>
        <v/>
      </c>
      <c r="BJ206" s="10" t="str">
        <f t="shared" si="242"/>
        <v/>
      </c>
      <c r="BK206" s="10" t="str">
        <f t="shared" si="243"/>
        <v/>
      </c>
      <c r="BL206" s="10" t="str">
        <f t="shared" si="244"/>
        <v/>
      </c>
      <c r="BM206" s="10" t="str">
        <f t="shared" si="245"/>
        <v/>
      </c>
      <c r="BN206" s="10" t="str">
        <f t="shared" si="246"/>
        <v/>
      </c>
      <c r="BO206" s="10" t="str">
        <f t="shared" si="247"/>
        <v/>
      </c>
      <c r="BP206" s="10" t="str">
        <f t="shared" si="248"/>
        <v/>
      </c>
      <c r="BQ206" s="10" t="str">
        <f t="shared" si="249"/>
        <v/>
      </c>
      <c r="BR206" s="10" t="str">
        <f t="shared" si="250"/>
        <v/>
      </c>
      <c r="BS206" s="10" t="str">
        <f t="shared" si="251"/>
        <v/>
      </c>
      <c r="BT206" s="10" t="str">
        <f t="shared" si="252"/>
        <v/>
      </c>
      <c r="BU206" s="10" t="str">
        <f t="shared" si="253"/>
        <v/>
      </c>
      <c r="BV206" s="10" t="str">
        <f t="shared" si="254"/>
        <v/>
      </c>
      <c r="BW206" s="10" t="str">
        <f t="shared" si="255"/>
        <v/>
      </c>
      <c r="BX206" s="10" t="str">
        <f t="shared" si="277"/>
        <v>-</v>
      </c>
      <c r="BY206" s="10" t="str">
        <f t="shared" si="278"/>
        <v>-</v>
      </c>
      <c r="BZ206" s="10" t="str">
        <f t="shared" si="279"/>
        <v>-</v>
      </c>
      <c r="CA206" s="31">
        <f t="shared" si="256"/>
        <v>15</v>
      </c>
      <c r="CC206">
        <f t="shared" si="257"/>
        <v>48</v>
      </c>
      <c r="EN206" s="10">
        <v>197</v>
      </c>
      <c r="EP206" s="10">
        <f t="shared" si="228"/>
        <v>202</v>
      </c>
      <c r="EQ206" s="10" t="str">
        <f t="shared" si="258"/>
        <v>(179)</v>
      </c>
    </row>
    <row r="207" spans="1:147" ht="15.75">
      <c r="A207" s="7" t="str">
        <f t="shared" si="229"/>
        <v>203 (180)</v>
      </c>
      <c r="B207" s="8" t="s">
        <v>277</v>
      </c>
      <c r="C207" s="9" t="s">
        <v>85</v>
      </c>
      <c r="D207" s="20">
        <f t="shared" si="230"/>
        <v>47</v>
      </c>
      <c r="E207" s="18"/>
      <c r="F207" s="14">
        <f t="shared" si="231"/>
        <v>1</v>
      </c>
      <c r="G207" s="19">
        <f t="shared" si="232"/>
        <v>23.5</v>
      </c>
      <c r="H207" s="18"/>
      <c r="I207" s="14"/>
      <c r="J207" s="14"/>
      <c r="K207" s="14"/>
      <c r="L207" s="14"/>
      <c r="M207" s="14"/>
      <c r="N207" s="14">
        <v>47</v>
      </c>
      <c r="O207" s="14"/>
      <c r="P207" s="14"/>
      <c r="Q207" s="29"/>
      <c r="R207" s="14"/>
      <c r="S207" s="14"/>
      <c r="T207" s="64"/>
      <c r="U207" s="14"/>
      <c r="V207" s="14"/>
      <c r="W207" s="14"/>
      <c r="X207" s="14"/>
      <c r="Y207" s="14"/>
      <c r="Z207" s="14"/>
      <c r="AA207" s="104">
        <f t="shared" si="233"/>
        <v>18</v>
      </c>
      <c r="AB207" s="68" t="str">
        <f t="shared" si="234"/>
        <v>-</v>
      </c>
      <c r="AC207" s="68" t="str">
        <f t="shared" si="235"/>
        <v>-</v>
      </c>
      <c r="AD207" s="68" t="str">
        <f t="shared" si="236"/>
        <v>-</v>
      </c>
      <c r="AE207" s="32">
        <v>180</v>
      </c>
      <c r="AF207" s="32">
        <f t="shared" si="237"/>
        <v>203</v>
      </c>
      <c r="AG207" s="32" t="str">
        <f t="shared" si="238"/>
        <v>-</v>
      </c>
      <c r="AH207" s="17">
        <v>203</v>
      </c>
      <c r="AK207" s="10">
        <f t="shared" si="259"/>
        <v>1</v>
      </c>
      <c r="AL207" s="10">
        <f t="shared" si="260"/>
        <v>1</v>
      </c>
      <c r="AM207" s="10">
        <f t="shared" si="261"/>
        <v>1</v>
      </c>
      <c r="AN207" s="10">
        <f t="shared" si="262"/>
        <v>1</v>
      </c>
      <c r="AO207" s="10">
        <f t="shared" si="263"/>
        <v>1</v>
      </c>
      <c r="AP207" s="10">
        <f t="shared" si="264"/>
        <v>2</v>
      </c>
      <c r="AQ207" s="10">
        <f t="shared" si="265"/>
        <v>2</v>
      </c>
      <c r="AR207" s="10">
        <f t="shared" si="266"/>
        <v>1</v>
      </c>
      <c r="AS207" s="10">
        <f t="shared" si="267"/>
        <v>1</v>
      </c>
      <c r="AT207" s="10">
        <f t="shared" si="268"/>
        <v>1</v>
      </c>
      <c r="AU207" s="10">
        <f t="shared" si="269"/>
        <v>1</v>
      </c>
      <c r="AV207" s="10">
        <f t="shared" si="270"/>
        <v>1</v>
      </c>
      <c r="AW207" s="10">
        <f t="shared" si="271"/>
        <v>1</v>
      </c>
      <c r="AX207" s="10">
        <f t="shared" si="272"/>
        <v>1</v>
      </c>
      <c r="AY207" s="10">
        <f t="shared" si="273"/>
        <v>1</v>
      </c>
      <c r="AZ207" s="10">
        <f t="shared" si="274"/>
        <v>1</v>
      </c>
      <c r="BA207" s="10">
        <f t="shared" si="275"/>
        <v>1</v>
      </c>
      <c r="BB207" s="10">
        <f t="shared" si="276"/>
        <v>1</v>
      </c>
      <c r="BC207" s="10"/>
      <c r="BE207" s="10">
        <f t="shared" si="239"/>
        <v>2</v>
      </c>
      <c r="BH207" s="10">
        <f t="shared" si="240"/>
        <v>47</v>
      </c>
      <c r="BI207" s="10" t="str">
        <f t="shared" si="241"/>
        <v/>
      </c>
      <c r="BJ207" s="10" t="str">
        <f t="shared" si="242"/>
        <v/>
      </c>
      <c r="BK207" s="10" t="str">
        <f t="shared" si="243"/>
        <v/>
      </c>
      <c r="BL207" s="10" t="str">
        <f t="shared" si="244"/>
        <v/>
      </c>
      <c r="BM207" s="10" t="str">
        <f t="shared" si="245"/>
        <v/>
      </c>
      <c r="BN207" s="10" t="str">
        <f t="shared" si="246"/>
        <v/>
      </c>
      <c r="BO207" s="10" t="str">
        <f t="shared" si="247"/>
        <v/>
      </c>
      <c r="BP207" s="10" t="str">
        <f t="shared" si="248"/>
        <v/>
      </c>
      <c r="BQ207" s="10" t="str">
        <f t="shared" si="249"/>
        <v/>
      </c>
      <c r="BR207" s="10" t="str">
        <f t="shared" si="250"/>
        <v/>
      </c>
      <c r="BS207" s="10" t="str">
        <f t="shared" si="251"/>
        <v/>
      </c>
      <c r="BT207" s="10" t="str">
        <f t="shared" si="252"/>
        <v/>
      </c>
      <c r="BU207" s="10" t="str">
        <f t="shared" si="253"/>
        <v/>
      </c>
      <c r="BV207" s="10" t="str">
        <f t="shared" si="254"/>
        <v/>
      </c>
      <c r="BW207" s="10" t="str">
        <f t="shared" si="255"/>
        <v/>
      </c>
      <c r="BX207" s="10" t="str">
        <f t="shared" si="277"/>
        <v>-</v>
      </c>
      <c r="BY207" s="10" t="str">
        <f t="shared" si="278"/>
        <v>-</v>
      </c>
      <c r="BZ207" s="10" t="str">
        <f t="shared" si="279"/>
        <v>-</v>
      </c>
      <c r="CA207" s="31">
        <f t="shared" si="256"/>
        <v>15</v>
      </c>
      <c r="CC207">
        <f t="shared" si="257"/>
        <v>47</v>
      </c>
      <c r="EN207" s="10">
        <v>207</v>
      </c>
      <c r="EP207" s="10">
        <f t="shared" si="228"/>
        <v>203</v>
      </c>
      <c r="EQ207" s="10" t="str">
        <f t="shared" si="258"/>
        <v>(180)</v>
      </c>
    </row>
    <row r="208" spans="1:147" ht="15.75">
      <c r="A208" s="7" t="str">
        <f t="shared" si="229"/>
        <v>204 (-)</v>
      </c>
      <c r="B208" s="8" t="s">
        <v>323</v>
      </c>
      <c r="C208" s="62" t="s">
        <v>334</v>
      </c>
      <c r="D208" s="20">
        <f t="shared" si="230"/>
        <v>31</v>
      </c>
      <c r="E208" s="18"/>
      <c r="F208" s="14">
        <f t="shared" si="231"/>
        <v>1</v>
      </c>
      <c r="G208" s="19">
        <f t="shared" si="232"/>
        <v>15.5</v>
      </c>
      <c r="H208" s="18" t="s">
        <v>193</v>
      </c>
      <c r="I208" s="14"/>
      <c r="J208" s="14"/>
      <c r="K208" s="14"/>
      <c r="L208" s="14"/>
      <c r="M208" s="14"/>
      <c r="N208" s="14"/>
      <c r="O208" s="14"/>
      <c r="P208" s="14"/>
      <c r="Q208" s="29"/>
      <c r="R208" s="14"/>
      <c r="S208" s="14"/>
      <c r="T208" s="14"/>
      <c r="U208" s="14"/>
      <c r="V208" s="14">
        <v>31</v>
      </c>
      <c r="W208" s="14"/>
      <c r="X208" s="14"/>
      <c r="Y208" s="14"/>
      <c r="Z208" s="14"/>
      <c r="AA208" s="24">
        <f t="shared" si="233"/>
        <v>18</v>
      </c>
      <c r="AB208" s="68" t="str">
        <f t="shared" si="234"/>
        <v>-</v>
      </c>
      <c r="AC208" s="68" t="str">
        <f t="shared" si="235"/>
        <v>-</v>
      </c>
      <c r="AD208" s="68" t="str">
        <f t="shared" si="236"/>
        <v>-</v>
      </c>
      <c r="AE208" s="32">
        <v>198</v>
      </c>
      <c r="AF208" s="32">
        <f t="shared" si="237"/>
        <v>204</v>
      </c>
      <c r="AG208" s="32" t="str">
        <f t="shared" si="238"/>
        <v>-</v>
      </c>
      <c r="AH208" s="17">
        <v>204</v>
      </c>
      <c r="AK208" s="10">
        <f t="shared" si="259"/>
        <v>1</v>
      </c>
      <c r="AL208" s="10">
        <f t="shared" si="260"/>
        <v>1</v>
      </c>
      <c r="AM208" s="10">
        <f t="shared" si="261"/>
        <v>1</v>
      </c>
      <c r="AN208" s="10">
        <f t="shared" si="262"/>
        <v>1</v>
      </c>
      <c r="AO208" s="10">
        <f t="shared" si="263"/>
        <v>1</v>
      </c>
      <c r="AP208" s="10">
        <f t="shared" si="264"/>
        <v>1</v>
      </c>
      <c r="AQ208" s="10">
        <f t="shared" si="265"/>
        <v>1</v>
      </c>
      <c r="AR208" s="10">
        <f t="shared" si="266"/>
        <v>1</v>
      </c>
      <c r="AS208" s="10">
        <f t="shared" si="267"/>
        <v>1</v>
      </c>
      <c r="AT208" s="10">
        <f t="shared" si="268"/>
        <v>1</v>
      </c>
      <c r="AU208" s="10">
        <f t="shared" si="269"/>
        <v>1</v>
      </c>
      <c r="AV208" s="10">
        <f t="shared" si="270"/>
        <v>1</v>
      </c>
      <c r="AW208" s="10">
        <f t="shared" si="271"/>
        <v>1</v>
      </c>
      <c r="AX208" s="10">
        <f t="shared" si="272"/>
        <v>2</v>
      </c>
      <c r="AY208" s="10">
        <f t="shared" si="273"/>
        <v>2</v>
      </c>
      <c r="AZ208" s="10">
        <f t="shared" si="274"/>
        <v>1</v>
      </c>
      <c r="BA208" s="10">
        <f t="shared" si="275"/>
        <v>1</v>
      </c>
      <c r="BB208" s="10">
        <f t="shared" si="276"/>
        <v>1</v>
      </c>
      <c r="BC208" s="10"/>
      <c r="BE208" s="10">
        <f t="shared" si="239"/>
        <v>1</v>
      </c>
      <c r="BH208" s="10">
        <f t="shared" si="240"/>
        <v>31</v>
      </c>
      <c r="BI208" s="10" t="str">
        <f t="shared" si="241"/>
        <v/>
      </c>
      <c r="BJ208" s="10" t="str">
        <f t="shared" si="242"/>
        <v/>
      </c>
      <c r="BK208" s="10" t="str">
        <f t="shared" si="243"/>
        <v/>
      </c>
      <c r="BL208" s="10" t="str">
        <f t="shared" si="244"/>
        <v/>
      </c>
      <c r="BM208" s="10" t="str">
        <f t="shared" si="245"/>
        <v/>
      </c>
      <c r="BN208" s="10" t="str">
        <f t="shared" si="246"/>
        <v/>
      </c>
      <c r="BO208" s="10" t="str">
        <f t="shared" si="247"/>
        <v/>
      </c>
      <c r="BP208" s="10" t="str">
        <f t="shared" si="248"/>
        <v/>
      </c>
      <c r="BQ208" s="10" t="str">
        <f t="shared" si="249"/>
        <v/>
      </c>
      <c r="BR208" s="10" t="str">
        <f t="shared" si="250"/>
        <v/>
      </c>
      <c r="BS208" s="10" t="str">
        <f t="shared" si="251"/>
        <v/>
      </c>
      <c r="BT208" s="10" t="str">
        <f t="shared" si="252"/>
        <v/>
      </c>
      <c r="BU208" s="10" t="str">
        <f t="shared" si="253"/>
        <v/>
      </c>
      <c r="BV208" s="10" t="str">
        <f t="shared" si="254"/>
        <v/>
      </c>
      <c r="BW208" s="10" t="str">
        <f t="shared" si="255"/>
        <v/>
      </c>
      <c r="BX208" s="10" t="str">
        <f t="shared" si="277"/>
        <v>-</v>
      </c>
      <c r="BY208" s="10" t="str">
        <f t="shared" si="278"/>
        <v>-</v>
      </c>
      <c r="BZ208" s="10" t="str">
        <f t="shared" si="279"/>
        <v>-</v>
      </c>
      <c r="CA208" s="31">
        <f t="shared" si="256"/>
        <v>15</v>
      </c>
      <c r="CC208">
        <f t="shared" si="257"/>
        <v>31</v>
      </c>
      <c r="EN208" s="10">
        <v>198</v>
      </c>
      <c r="EP208" s="10" t="str">
        <f t="shared" si="228"/>
        <v/>
      </c>
      <c r="EQ208" s="10" t="str">
        <f t="shared" si="258"/>
        <v>(-)</v>
      </c>
    </row>
    <row r="209" spans="1:147" ht="15.75">
      <c r="A209" s="7" t="str">
        <f t="shared" si="229"/>
        <v>205 (-)</v>
      </c>
      <c r="B209" s="8" t="s">
        <v>324</v>
      </c>
      <c r="C209" s="9" t="s">
        <v>306</v>
      </c>
      <c r="D209" s="20">
        <f t="shared" si="230"/>
        <v>26</v>
      </c>
      <c r="E209" s="18"/>
      <c r="F209" s="14">
        <f t="shared" si="231"/>
        <v>1</v>
      </c>
      <c r="G209" s="19">
        <f t="shared" si="232"/>
        <v>13</v>
      </c>
      <c r="H209" s="18" t="s">
        <v>193</v>
      </c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>
        <v>26</v>
      </c>
      <c r="W209" s="61"/>
      <c r="X209" s="61"/>
      <c r="Y209" s="61"/>
      <c r="Z209" s="61"/>
      <c r="AA209" s="104">
        <f t="shared" si="233"/>
        <v>18</v>
      </c>
      <c r="AB209" s="68" t="str">
        <f t="shared" si="234"/>
        <v>-</v>
      </c>
      <c r="AC209" s="68" t="str">
        <f t="shared" si="235"/>
        <v>-</v>
      </c>
      <c r="AD209" s="68" t="str">
        <f t="shared" si="236"/>
        <v>-</v>
      </c>
      <c r="AE209" s="32">
        <v>199</v>
      </c>
      <c r="AF209" s="32">
        <f t="shared" si="237"/>
        <v>205</v>
      </c>
      <c r="AG209" s="32" t="str">
        <f t="shared" si="238"/>
        <v>-</v>
      </c>
      <c r="AH209" s="17">
        <v>205</v>
      </c>
      <c r="AK209" s="10">
        <f t="shared" si="259"/>
        <v>1</v>
      </c>
      <c r="AL209" s="10">
        <f t="shared" si="260"/>
        <v>1</v>
      </c>
      <c r="AM209" s="10">
        <f t="shared" si="261"/>
        <v>1</v>
      </c>
      <c r="AN209" s="10">
        <f t="shared" si="262"/>
        <v>1</v>
      </c>
      <c r="AO209" s="10">
        <f t="shared" si="263"/>
        <v>1</v>
      </c>
      <c r="AP209" s="10">
        <f t="shared" si="264"/>
        <v>1</v>
      </c>
      <c r="AQ209" s="10">
        <f t="shared" si="265"/>
        <v>1</v>
      </c>
      <c r="AR209" s="10">
        <f t="shared" si="266"/>
        <v>1</v>
      </c>
      <c r="AS209" s="10">
        <f t="shared" si="267"/>
        <v>1</v>
      </c>
      <c r="AT209" s="10">
        <f t="shared" si="268"/>
        <v>1</v>
      </c>
      <c r="AU209" s="10">
        <f t="shared" si="269"/>
        <v>1</v>
      </c>
      <c r="AV209" s="10">
        <f t="shared" si="270"/>
        <v>1</v>
      </c>
      <c r="AW209" s="10">
        <f t="shared" si="271"/>
        <v>1</v>
      </c>
      <c r="AX209" s="10">
        <f t="shared" si="272"/>
        <v>2</v>
      </c>
      <c r="AY209" s="10">
        <f t="shared" si="273"/>
        <v>2</v>
      </c>
      <c r="AZ209" s="10">
        <f t="shared" si="274"/>
        <v>1</v>
      </c>
      <c r="BA209" s="10">
        <f t="shared" si="275"/>
        <v>1</v>
      </c>
      <c r="BB209" s="10">
        <f t="shared" si="276"/>
        <v>1</v>
      </c>
      <c r="BC209" s="10"/>
      <c r="BE209" s="10">
        <f t="shared" si="239"/>
        <v>1</v>
      </c>
      <c r="BH209" s="10">
        <f t="shared" si="240"/>
        <v>26</v>
      </c>
      <c r="BI209" s="10" t="str">
        <f t="shared" si="241"/>
        <v/>
      </c>
      <c r="BJ209" s="10" t="str">
        <f t="shared" si="242"/>
        <v/>
      </c>
      <c r="BK209" s="10" t="str">
        <f t="shared" si="243"/>
        <v/>
      </c>
      <c r="BL209" s="10" t="str">
        <f t="shared" si="244"/>
        <v/>
      </c>
      <c r="BM209" s="10" t="str">
        <f t="shared" si="245"/>
        <v/>
      </c>
      <c r="BN209" s="10" t="str">
        <f t="shared" si="246"/>
        <v/>
      </c>
      <c r="BO209" s="10" t="str">
        <f t="shared" si="247"/>
        <v/>
      </c>
      <c r="BP209" s="10" t="str">
        <f t="shared" si="248"/>
        <v/>
      </c>
      <c r="BQ209" s="10" t="str">
        <f t="shared" si="249"/>
        <v/>
      </c>
      <c r="BR209" s="10" t="str">
        <f t="shared" si="250"/>
        <v/>
      </c>
      <c r="BS209" s="10" t="str">
        <f t="shared" si="251"/>
        <v/>
      </c>
      <c r="BT209" s="10" t="str">
        <f t="shared" si="252"/>
        <v/>
      </c>
      <c r="BU209" s="10" t="str">
        <f t="shared" si="253"/>
        <v/>
      </c>
      <c r="BV209" s="10" t="str">
        <f t="shared" si="254"/>
        <v/>
      </c>
      <c r="BW209" s="10" t="str">
        <f t="shared" si="255"/>
        <v/>
      </c>
      <c r="BX209" s="10" t="str">
        <f t="shared" si="277"/>
        <v>-</v>
      </c>
      <c r="BY209" s="10" t="str">
        <f t="shared" si="278"/>
        <v>-</v>
      </c>
      <c r="BZ209" s="10" t="str">
        <f t="shared" si="279"/>
        <v>-</v>
      </c>
      <c r="CA209" s="31">
        <f t="shared" si="256"/>
        <v>15</v>
      </c>
      <c r="CC209">
        <f t="shared" si="257"/>
        <v>26</v>
      </c>
      <c r="EN209" s="10">
        <v>199</v>
      </c>
      <c r="EP209" s="10" t="str">
        <f t="shared" si="228"/>
        <v/>
      </c>
      <c r="EQ209" s="10" t="str">
        <f t="shared" si="258"/>
        <v>(-)</v>
      </c>
    </row>
    <row r="210" spans="1:147" ht="15.75">
      <c r="A210" s="7" t="str">
        <f t="shared" si="229"/>
        <v>206 (-)</v>
      </c>
      <c r="B210" s="92" t="s">
        <v>331</v>
      </c>
      <c r="C210" s="9" t="s">
        <v>255</v>
      </c>
      <c r="D210" s="20">
        <f t="shared" si="230"/>
        <v>21</v>
      </c>
      <c r="E210" s="18"/>
      <c r="F210" s="14">
        <f t="shared" si="231"/>
        <v>1</v>
      </c>
      <c r="G210" s="19">
        <f t="shared" si="232"/>
        <v>10.5</v>
      </c>
      <c r="H210" s="18" t="s">
        <v>193</v>
      </c>
      <c r="I210" s="14"/>
      <c r="J210" s="14"/>
      <c r="K210" s="14"/>
      <c r="L210" s="14"/>
      <c r="M210" s="60"/>
      <c r="N210" s="14"/>
      <c r="O210" s="14"/>
      <c r="P210" s="14"/>
      <c r="Q210" s="29"/>
      <c r="R210" s="64"/>
      <c r="S210" s="60"/>
      <c r="T210" s="64"/>
      <c r="U210" s="64"/>
      <c r="V210" s="64">
        <v>21</v>
      </c>
      <c r="W210" s="14"/>
      <c r="X210" s="14"/>
      <c r="Y210" s="14"/>
      <c r="Z210" s="14"/>
      <c r="AA210" s="24">
        <f t="shared" si="233"/>
        <v>18</v>
      </c>
      <c r="AB210" s="68" t="str">
        <f t="shared" si="234"/>
        <v>-</v>
      </c>
      <c r="AC210" s="68" t="str">
        <f t="shared" si="235"/>
        <v>-</v>
      </c>
      <c r="AD210" s="68" t="str">
        <f t="shared" si="236"/>
        <v>-</v>
      </c>
      <c r="AE210" s="32">
        <v>206</v>
      </c>
      <c r="AF210" s="32">
        <f t="shared" si="237"/>
        <v>206</v>
      </c>
      <c r="AG210" s="32" t="str">
        <f t="shared" si="238"/>
        <v>-</v>
      </c>
      <c r="AH210" s="17">
        <v>206</v>
      </c>
      <c r="AK210" s="10">
        <f t="shared" si="259"/>
        <v>1</v>
      </c>
      <c r="AL210" s="10">
        <f t="shared" si="260"/>
        <v>1</v>
      </c>
      <c r="AM210" s="10">
        <f t="shared" si="261"/>
        <v>1</v>
      </c>
      <c r="AN210" s="10">
        <f t="shared" si="262"/>
        <v>1</v>
      </c>
      <c r="AO210" s="10">
        <f t="shared" si="263"/>
        <v>1</v>
      </c>
      <c r="AP210" s="10">
        <f t="shared" si="264"/>
        <v>1</v>
      </c>
      <c r="AQ210" s="10">
        <f t="shared" si="265"/>
        <v>1</v>
      </c>
      <c r="AR210" s="10">
        <f t="shared" si="266"/>
        <v>1</v>
      </c>
      <c r="AS210" s="10">
        <f t="shared" si="267"/>
        <v>1</v>
      </c>
      <c r="AT210" s="10">
        <f t="shared" si="268"/>
        <v>1</v>
      </c>
      <c r="AU210" s="10">
        <f t="shared" si="269"/>
        <v>1</v>
      </c>
      <c r="AV210" s="10">
        <f t="shared" si="270"/>
        <v>1</v>
      </c>
      <c r="AW210" s="10">
        <f t="shared" si="271"/>
        <v>1</v>
      </c>
      <c r="AX210" s="10">
        <f t="shared" si="272"/>
        <v>2</v>
      </c>
      <c r="AY210" s="10">
        <f t="shared" si="273"/>
        <v>2</v>
      </c>
      <c r="AZ210" s="10">
        <f t="shared" si="274"/>
        <v>1</v>
      </c>
      <c r="BA210" s="10">
        <f t="shared" si="275"/>
        <v>1</v>
      </c>
      <c r="BB210" s="10">
        <f t="shared" si="276"/>
        <v>1</v>
      </c>
      <c r="BC210" s="10"/>
      <c r="BE210" s="10">
        <f t="shared" si="239"/>
        <v>1</v>
      </c>
      <c r="BH210" s="10">
        <f t="shared" si="240"/>
        <v>21</v>
      </c>
      <c r="BI210" s="10" t="str">
        <f t="shared" si="241"/>
        <v/>
      </c>
      <c r="BJ210" s="10" t="str">
        <f t="shared" si="242"/>
        <v/>
      </c>
      <c r="BK210" s="10" t="str">
        <f t="shared" si="243"/>
        <v/>
      </c>
      <c r="BL210" s="10" t="str">
        <f t="shared" si="244"/>
        <v/>
      </c>
      <c r="BM210" s="10" t="str">
        <f t="shared" si="245"/>
        <v/>
      </c>
      <c r="BN210" s="10" t="str">
        <f t="shared" si="246"/>
        <v/>
      </c>
      <c r="BO210" s="10" t="str">
        <f t="shared" si="247"/>
        <v/>
      </c>
      <c r="BP210" s="10" t="str">
        <f t="shared" si="248"/>
        <v/>
      </c>
      <c r="BQ210" s="10" t="str">
        <f t="shared" si="249"/>
        <v/>
      </c>
      <c r="BR210" s="10" t="str">
        <f t="shared" si="250"/>
        <v/>
      </c>
      <c r="BS210" s="10" t="str">
        <f t="shared" si="251"/>
        <v/>
      </c>
      <c r="BT210" s="10" t="str">
        <f t="shared" si="252"/>
        <v/>
      </c>
      <c r="BU210" s="10" t="str">
        <f t="shared" si="253"/>
        <v/>
      </c>
      <c r="BV210" s="10" t="str">
        <f t="shared" si="254"/>
        <v/>
      </c>
      <c r="BW210" s="10" t="str">
        <f t="shared" si="255"/>
        <v/>
      </c>
      <c r="BX210" s="10" t="str">
        <f t="shared" si="277"/>
        <v>-</v>
      </c>
      <c r="BY210" s="10" t="str">
        <f t="shared" si="278"/>
        <v>-</v>
      </c>
      <c r="BZ210" s="10" t="str">
        <f t="shared" si="279"/>
        <v>-</v>
      </c>
      <c r="CA210" s="31">
        <f t="shared" si="256"/>
        <v>15</v>
      </c>
      <c r="CC210">
        <f t="shared" si="257"/>
        <v>21</v>
      </c>
      <c r="EN210" s="10">
        <v>200</v>
      </c>
      <c r="EP210" s="10" t="str">
        <f t="shared" si="228"/>
        <v/>
      </c>
      <c r="EQ210" s="10" t="str">
        <f t="shared" si="258"/>
        <v>(-)</v>
      </c>
    </row>
    <row r="211" spans="1:147" ht="15.75">
      <c r="A211" s="7" t="str">
        <f t="shared" si="229"/>
        <v>207 (207)</v>
      </c>
      <c r="B211" s="8"/>
      <c r="C211" s="9"/>
      <c r="D211" s="20">
        <f t="shared" si="230"/>
        <v>0</v>
      </c>
      <c r="E211" s="18"/>
      <c r="F211" s="14">
        <f t="shared" si="231"/>
        <v>0</v>
      </c>
      <c r="G211" s="19" t="e">
        <f t="shared" si="232"/>
        <v>#DIV/0!</v>
      </c>
      <c r="H211" s="18"/>
      <c r="I211" s="14"/>
      <c r="J211" s="14"/>
      <c r="K211" s="14"/>
      <c r="L211" s="14"/>
      <c r="M211" s="14"/>
      <c r="N211" s="14"/>
      <c r="O211" s="14"/>
      <c r="P211" s="14"/>
      <c r="Q211" s="29"/>
      <c r="R211" s="14"/>
      <c r="S211" s="14"/>
      <c r="T211" s="14"/>
      <c r="U211" s="14"/>
      <c r="V211" s="14"/>
      <c r="W211" s="14"/>
      <c r="X211" s="14"/>
      <c r="Y211" s="14"/>
      <c r="Z211" s="14"/>
      <c r="AA211" s="24">
        <f t="shared" si="233"/>
        <v>18</v>
      </c>
      <c r="AB211" s="68" t="str">
        <f t="shared" si="234"/>
        <v>-</v>
      </c>
      <c r="AC211" s="68" t="str">
        <f t="shared" si="235"/>
        <v>-</v>
      </c>
      <c r="AD211" s="68" t="str">
        <f t="shared" si="236"/>
        <v>-</v>
      </c>
      <c r="AE211" s="32">
        <v>207</v>
      </c>
      <c r="AF211" s="32">
        <f t="shared" si="237"/>
        <v>207</v>
      </c>
      <c r="AG211" s="32" t="str">
        <f t="shared" si="238"/>
        <v>-</v>
      </c>
      <c r="AH211" s="17">
        <v>207</v>
      </c>
      <c r="AK211" s="10">
        <f t="shared" si="259"/>
        <v>1</v>
      </c>
      <c r="AL211" s="10">
        <f t="shared" si="260"/>
        <v>1</v>
      </c>
      <c r="AM211" s="10">
        <f t="shared" si="261"/>
        <v>1</v>
      </c>
      <c r="AN211" s="10">
        <f t="shared" si="262"/>
        <v>1</v>
      </c>
      <c r="AO211" s="10">
        <f t="shared" si="263"/>
        <v>1</v>
      </c>
      <c r="AP211" s="10">
        <f t="shared" si="264"/>
        <v>1</v>
      </c>
      <c r="AQ211" s="10">
        <f t="shared" si="265"/>
        <v>1</v>
      </c>
      <c r="AR211" s="10">
        <f t="shared" si="266"/>
        <v>1</v>
      </c>
      <c r="AS211" s="10">
        <f t="shared" si="267"/>
        <v>1</v>
      </c>
      <c r="AT211" s="10">
        <f t="shared" si="268"/>
        <v>1</v>
      </c>
      <c r="AU211" s="10">
        <f t="shared" si="269"/>
        <v>1</v>
      </c>
      <c r="AV211" s="10">
        <f t="shared" si="270"/>
        <v>1</v>
      </c>
      <c r="AW211" s="10">
        <f t="shared" si="271"/>
        <v>1</v>
      </c>
      <c r="AX211" s="10">
        <f t="shared" si="272"/>
        <v>1</v>
      </c>
      <c r="AY211" s="10">
        <f t="shared" si="273"/>
        <v>1</v>
      </c>
      <c r="AZ211" s="10">
        <f t="shared" si="274"/>
        <v>1</v>
      </c>
      <c r="BA211" s="10">
        <f t="shared" si="275"/>
        <v>1</v>
      </c>
      <c r="BB211" s="10">
        <f t="shared" si="276"/>
        <v>1</v>
      </c>
      <c r="BC211" s="10"/>
      <c r="BE211" s="10">
        <f t="shared" si="239"/>
        <v>2</v>
      </c>
      <c r="BH211" s="10" t="str">
        <f t="shared" si="240"/>
        <v/>
      </c>
      <c r="BI211" s="10" t="str">
        <f t="shared" si="241"/>
        <v/>
      </c>
      <c r="BJ211" s="10" t="str">
        <f t="shared" si="242"/>
        <v/>
      </c>
      <c r="BK211" s="10" t="str">
        <f t="shared" si="243"/>
        <v/>
      </c>
      <c r="BL211" s="10" t="str">
        <f t="shared" si="244"/>
        <v/>
      </c>
      <c r="BM211" s="10" t="str">
        <f t="shared" si="245"/>
        <v/>
      </c>
      <c r="BN211" s="10" t="str">
        <f t="shared" si="246"/>
        <v/>
      </c>
      <c r="BO211" s="10" t="str">
        <f t="shared" si="247"/>
        <v/>
      </c>
      <c r="BP211" s="10" t="str">
        <f t="shared" si="248"/>
        <v/>
      </c>
      <c r="BQ211" s="10" t="str">
        <f t="shared" si="249"/>
        <v/>
      </c>
      <c r="BR211" s="10" t="str">
        <f t="shared" si="250"/>
        <v/>
      </c>
      <c r="BS211" s="10" t="str">
        <f t="shared" si="251"/>
        <v/>
      </c>
      <c r="BT211" s="10" t="str">
        <f t="shared" si="252"/>
        <v/>
      </c>
      <c r="BU211" s="10" t="str">
        <f t="shared" si="253"/>
        <v/>
      </c>
      <c r="BV211" s="10" t="str">
        <f t="shared" si="254"/>
        <v/>
      </c>
      <c r="BW211" s="10" t="str">
        <f t="shared" si="255"/>
        <v/>
      </c>
      <c r="BX211" s="10" t="str">
        <f t="shared" si="277"/>
        <v>-</v>
      </c>
      <c r="BY211" s="10" t="str">
        <f t="shared" si="278"/>
        <v>-</v>
      </c>
      <c r="BZ211" s="10" t="str">
        <f t="shared" si="279"/>
        <v>-</v>
      </c>
      <c r="CA211" s="31">
        <f t="shared" si="256"/>
        <v>16</v>
      </c>
      <c r="CC211">
        <f t="shared" si="257"/>
        <v>0</v>
      </c>
      <c r="EN211" s="10">
        <v>201</v>
      </c>
      <c r="EP211" s="10">
        <f t="shared" si="228"/>
        <v>207</v>
      </c>
      <c r="EQ211" s="10" t="str">
        <f t="shared" si="258"/>
        <v>(207)</v>
      </c>
    </row>
    <row r="212" spans="1:147" ht="15.75">
      <c r="A212" s="7" t="str">
        <f t="shared" si="229"/>
        <v>207 (207)</v>
      </c>
      <c r="B212" s="8"/>
      <c r="C212" s="9"/>
      <c r="D212" s="20">
        <f t="shared" si="230"/>
        <v>0</v>
      </c>
      <c r="E212" s="18"/>
      <c r="F212" s="14">
        <f t="shared" si="231"/>
        <v>0</v>
      </c>
      <c r="G212" s="19" t="e">
        <f t="shared" si="232"/>
        <v>#DIV/0!</v>
      </c>
      <c r="H212" s="1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64"/>
      <c r="V212" s="64"/>
      <c r="W212" s="14"/>
      <c r="X212" s="14"/>
      <c r="Y212" s="14"/>
      <c r="Z212" s="14"/>
      <c r="AA212" s="24">
        <f t="shared" si="233"/>
        <v>18</v>
      </c>
      <c r="AB212" s="68" t="str">
        <f t="shared" si="234"/>
        <v>-</v>
      </c>
      <c r="AC212" s="68" t="str">
        <f t="shared" si="235"/>
        <v>-</v>
      </c>
      <c r="AD212" s="68" t="str">
        <f t="shared" si="236"/>
        <v>-</v>
      </c>
      <c r="AE212" s="32">
        <v>207</v>
      </c>
      <c r="AF212" s="32">
        <f t="shared" si="237"/>
        <v>207</v>
      </c>
      <c r="AG212" s="32" t="str">
        <f t="shared" si="238"/>
        <v>-</v>
      </c>
      <c r="AH212" s="17">
        <v>208</v>
      </c>
      <c r="AK212" s="10">
        <f t="shared" si="259"/>
        <v>1</v>
      </c>
      <c r="AL212" s="10">
        <f t="shared" si="260"/>
        <v>1</v>
      </c>
      <c r="AM212" s="10">
        <f t="shared" si="261"/>
        <v>1</v>
      </c>
      <c r="AN212" s="10">
        <f t="shared" si="262"/>
        <v>1</v>
      </c>
      <c r="AO212" s="10">
        <f t="shared" si="263"/>
        <v>1</v>
      </c>
      <c r="AP212" s="10">
        <f t="shared" si="264"/>
        <v>1</v>
      </c>
      <c r="AQ212" s="10">
        <f t="shared" si="265"/>
        <v>1</v>
      </c>
      <c r="AR212" s="10">
        <f t="shared" si="266"/>
        <v>1</v>
      </c>
      <c r="AS212" s="10">
        <f t="shared" si="267"/>
        <v>1</v>
      </c>
      <c r="AT212" s="10">
        <f t="shared" si="268"/>
        <v>1</v>
      </c>
      <c r="AU212" s="10">
        <f t="shared" si="269"/>
        <v>1</v>
      </c>
      <c r="AV212" s="10">
        <f t="shared" si="270"/>
        <v>1</v>
      </c>
      <c r="AW212" s="10">
        <f t="shared" si="271"/>
        <v>1</v>
      </c>
      <c r="AX212" s="10">
        <f t="shared" si="272"/>
        <v>1</v>
      </c>
      <c r="AY212" s="10">
        <f t="shared" si="273"/>
        <v>1</v>
      </c>
      <c r="AZ212" s="10">
        <f t="shared" si="274"/>
        <v>1</v>
      </c>
      <c r="BA212" s="10">
        <f t="shared" si="275"/>
        <v>1</v>
      </c>
      <c r="BB212" s="10">
        <f t="shared" si="276"/>
        <v>1</v>
      </c>
      <c r="BC212" s="10"/>
      <c r="BE212" s="10">
        <f t="shared" si="239"/>
        <v>2</v>
      </c>
      <c r="BH212" s="10" t="str">
        <f t="shared" si="240"/>
        <v/>
      </c>
      <c r="BI212" s="10" t="str">
        <f t="shared" si="241"/>
        <v/>
      </c>
      <c r="BJ212" s="10" t="str">
        <f t="shared" si="242"/>
        <v/>
      </c>
      <c r="BK212" s="10" t="str">
        <f t="shared" si="243"/>
        <v/>
      </c>
      <c r="BL212" s="10" t="str">
        <f t="shared" si="244"/>
        <v/>
      </c>
      <c r="BM212" s="10" t="str">
        <f t="shared" si="245"/>
        <v/>
      </c>
      <c r="BN212" s="10" t="str">
        <f t="shared" si="246"/>
        <v/>
      </c>
      <c r="BO212" s="10" t="str">
        <f t="shared" si="247"/>
        <v/>
      </c>
      <c r="BP212" s="10" t="str">
        <f t="shared" si="248"/>
        <v/>
      </c>
      <c r="BQ212" s="10" t="str">
        <f t="shared" si="249"/>
        <v/>
      </c>
      <c r="BR212" s="10" t="str">
        <f t="shared" si="250"/>
        <v/>
      </c>
      <c r="BS212" s="10" t="str">
        <f t="shared" si="251"/>
        <v/>
      </c>
      <c r="BT212" s="10" t="str">
        <f t="shared" si="252"/>
        <v/>
      </c>
      <c r="BU212" s="10" t="str">
        <f t="shared" si="253"/>
        <v/>
      </c>
      <c r="BV212" s="10" t="str">
        <f t="shared" si="254"/>
        <v/>
      </c>
      <c r="BW212" s="10" t="str">
        <f t="shared" si="255"/>
        <v/>
      </c>
      <c r="BX212" s="10" t="str">
        <f t="shared" si="277"/>
        <v>-</v>
      </c>
      <c r="BY212" s="10" t="str">
        <f t="shared" si="278"/>
        <v>-</v>
      </c>
      <c r="BZ212" s="10" t="str">
        <f t="shared" si="279"/>
        <v>-</v>
      </c>
      <c r="CA212" s="31">
        <f t="shared" si="256"/>
        <v>16</v>
      </c>
      <c r="CC212">
        <f t="shared" si="257"/>
        <v>0</v>
      </c>
      <c r="EN212" s="10">
        <v>203</v>
      </c>
      <c r="EP212" s="10">
        <f t="shared" si="228"/>
        <v>207</v>
      </c>
      <c r="EQ212" s="10" t="str">
        <f t="shared" si="258"/>
        <v>(207)</v>
      </c>
    </row>
    <row r="213" spans="1:147" ht="15.75">
      <c r="A213" s="7" t="str">
        <f t="shared" si="229"/>
        <v>207 (207)</v>
      </c>
      <c r="B213" s="8"/>
      <c r="C213" s="34"/>
      <c r="D213" s="20">
        <f t="shared" si="230"/>
        <v>0</v>
      </c>
      <c r="E213" s="18"/>
      <c r="F213" s="14">
        <f t="shared" si="231"/>
        <v>0</v>
      </c>
      <c r="G213" s="19" t="e">
        <f t="shared" si="232"/>
        <v>#DIV/0!</v>
      </c>
      <c r="H213" s="18"/>
      <c r="I213" s="14"/>
      <c r="J213" s="14"/>
      <c r="K213" s="14"/>
      <c r="L213" s="14"/>
      <c r="M213" s="14"/>
      <c r="N213" s="14"/>
      <c r="O213" s="14"/>
      <c r="P213" s="14"/>
      <c r="Q213" s="29"/>
      <c r="R213" s="14"/>
      <c r="S213" s="14"/>
      <c r="T213" s="64"/>
      <c r="U213" s="64"/>
      <c r="V213" s="64"/>
      <c r="W213" s="14"/>
      <c r="X213" s="14"/>
      <c r="Y213" s="14"/>
      <c r="Z213" s="14"/>
      <c r="AA213" s="24">
        <f t="shared" si="233"/>
        <v>18</v>
      </c>
      <c r="AB213" s="68" t="str">
        <f t="shared" si="234"/>
        <v>-</v>
      </c>
      <c r="AC213" s="68" t="str">
        <f t="shared" si="235"/>
        <v>-</v>
      </c>
      <c r="AD213" s="68" t="str">
        <f t="shared" si="236"/>
        <v>-</v>
      </c>
      <c r="AE213" s="32">
        <v>207</v>
      </c>
      <c r="AF213" s="32">
        <f t="shared" si="237"/>
        <v>207</v>
      </c>
      <c r="AG213" s="32" t="str">
        <f t="shared" si="238"/>
        <v>-</v>
      </c>
      <c r="AH213" s="17">
        <v>209</v>
      </c>
      <c r="AK213" s="10">
        <f t="shared" si="259"/>
        <v>1</v>
      </c>
      <c r="AL213" s="10">
        <f t="shared" si="260"/>
        <v>1</v>
      </c>
      <c r="AM213" s="10">
        <f t="shared" si="261"/>
        <v>1</v>
      </c>
      <c r="AN213" s="10">
        <f t="shared" si="262"/>
        <v>1</v>
      </c>
      <c r="AO213" s="10">
        <f t="shared" si="263"/>
        <v>1</v>
      </c>
      <c r="AP213" s="10">
        <f t="shared" si="264"/>
        <v>1</v>
      </c>
      <c r="AQ213" s="10">
        <f t="shared" si="265"/>
        <v>1</v>
      </c>
      <c r="AR213" s="10">
        <f t="shared" si="266"/>
        <v>1</v>
      </c>
      <c r="AS213" s="10">
        <f t="shared" si="267"/>
        <v>1</v>
      </c>
      <c r="AT213" s="10">
        <f t="shared" si="268"/>
        <v>1</v>
      </c>
      <c r="AU213" s="10">
        <f t="shared" si="269"/>
        <v>1</v>
      </c>
      <c r="AV213" s="10">
        <f t="shared" si="270"/>
        <v>1</v>
      </c>
      <c r="AW213" s="10">
        <f t="shared" si="271"/>
        <v>1</v>
      </c>
      <c r="AX213" s="10">
        <f t="shared" si="272"/>
        <v>1</v>
      </c>
      <c r="AY213" s="10">
        <f t="shared" si="273"/>
        <v>1</v>
      </c>
      <c r="AZ213" s="10">
        <f t="shared" si="274"/>
        <v>1</v>
      </c>
      <c r="BA213" s="10">
        <f t="shared" si="275"/>
        <v>1</v>
      </c>
      <c r="BB213" s="10">
        <f t="shared" si="276"/>
        <v>1</v>
      </c>
      <c r="BC213" s="10"/>
      <c r="BE213" s="10">
        <f t="shared" si="239"/>
        <v>2</v>
      </c>
      <c r="BH213" s="10" t="str">
        <f t="shared" si="240"/>
        <v/>
      </c>
      <c r="BI213" s="10" t="str">
        <f t="shared" si="241"/>
        <v/>
      </c>
      <c r="BJ213" s="10" t="str">
        <f t="shared" si="242"/>
        <v/>
      </c>
      <c r="BK213" s="10" t="str">
        <f t="shared" si="243"/>
        <v/>
      </c>
      <c r="BL213" s="10" t="str">
        <f t="shared" si="244"/>
        <v/>
      </c>
      <c r="BM213" s="10" t="str">
        <f t="shared" si="245"/>
        <v/>
      </c>
      <c r="BN213" s="10" t="str">
        <f t="shared" si="246"/>
        <v/>
      </c>
      <c r="BO213" s="10" t="str">
        <f t="shared" si="247"/>
        <v/>
      </c>
      <c r="BP213" s="10" t="str">
        <f t="shared" si="248"/>
        <v/>
      </c>
      <c r="BQ213" s="10" t="str">
        <f t="shared" si="249"/>
        <v/>
      </c>
      <c r="BR213" s="10" t="str">
        <f t="shared" si="250"/>
        <v/>
      </c>
      <c r="BS213" s="10" t="str">
        <f t="shared" si="251"/>
        <v/>
      </c>
      <c r="BT213" s="10" t="str">
        <f t="shared" si="252"/>
        <v/>
      </c>
      <c r="BU213" s="10" t="str">
        <f t="shared" si="253"/>
        <v/>
      </c>
      <c r="BV213" s="10" t="str">
        <f t="shared" si="254"/>
        <v/>
      </c>
      <c r="BW213" s="10" t="str">
        <f t="shared" si="255"/>
        <v/>
      </c>
      <c r="BX213" s="10" t="str">
        <f t="shared" si="277"/>
        <v>-</v>
      </c>
      <c r="BY213" s="10" t="str">
        <f t="shared" si="278"/>
        <v>-</v>
      </c>
      <c r="BZ213" s="10" t="str">
        <f t="shared" si="279"/>
        <v>-</v>
      </c>
      <c r="CA213" s="31">
        <f t="shared" si="256"/>
        <v>16</v>
      </c>
      <c r="CC213">
        <f t="shared" si="257"/>
        <v>0</v>
      </c>
      <c r="EN213" s="10">
        <v>204</v>
      </c>
      <c r="EP213" s="10">
        <f t="shared" si="228"/>
        <v>207</v>
      </c>
      <c r="EQ213" s="10" t="str">
        <f t="shared" si="258"/>
        <v>(207)</v>
      </c>
    </row>
    <row r="214" spans="1:147" ht="15.75">
      <c r="A214" s="7" t="str">
        <f t="shared" ref="A214:A220" si="280">IF(BE214&gt;1,AF214&amp;" ("&amp;AE214&amp;")",AF214&amp;" ("&amp;AG214&amp;")")</f>
        <v>207 (207)</v>
      </c>
      <c r="B214" s="8"/>
      <c r="C214" s="9"/>
      <c r="D214" s="20">
        <f t="shared" si="230"/>
        <v>0</v>
      </c>
      <c r="E214" s="18"/>
      <c r="F214" s="14">
        <f t="shared" si="231"/>
        <v>0</v>
      </c>
      <c r="G214" s="19" t="e">
        <f t="shared" si="232"/>
        <v>#DIV/0!</v>
      </c>
      <c r="H214" s="18"/>
      <c r="I214" s="14"/>
      <c r="J214" s="14"/>
      <c r="K214" s="14"/>
      <c r="L214" s="14"/>
      <c r="M214" s="14"/>
      <c r="N214" s="14"/>
      <c r="O214" s="14"/>
      <c r="P214" s="14"/>
      <c r="Q214" s="29"/>
      <c r="R214" s="14"/>
      <c r="S214" s="14"/>
      <c r="T214" s="14"/>
      <c r="U214" s="64"/>
      <c r="V214" s="64"/>
      <c r="W214" s="14"/>
      <c r="X214" s="14"/>
      <c r="Y214" s="14"/>
      <c r="Z214" s="14"/>
      <c r="AA214" s="24">
        <f t="shared" si="233"/>
        <v>18</v>
      </c>
      <c r="AB214" s="68" t="str">
        <f t="shared" si="234"/>
        <v>-</v>
      </c>
      <c r="AC214" s="68" t="str">
        <f t="shared" si="235"/>
        <v>-</v>
      </c>
      <c r="AD214" s="68" t="str">
        <f t="shared" si="236"/>
        <v>-</v>
      </c>
      <c r="AE214" s="32">
        <v>207</v>
      </c>
      <c r="AF214" s="32">
        <f t="shared" si="237"/>
        <v>207</v>
      </c>
      <c r="AG214" s="32" t="str">
        <f t="shared" si="238"/>
        <v>-</v>
      </c>
      <c r="AH214" s="17">
        <v>210</v>
      </c>
      <c r="AK214" s="10">
        <f t="shared" si="259"/>
        <v>1</v>
      </c>
      <c r="AL214" s="10">
        <f t="shared" si="260"/>
        <v>1</v>
      </c>
      <c r="AM214" s="10">
        <f t="shared" si="261"/>
        <v>1</v>
      </c>
      <c r="AN214" s="10">
        <f t="shared" si="262"/>
        <v>1</v>
      </c>
      <c r="AO214" s="10">
        <f t="shared" si="263"/>
        <v>1</v>
      </c>
      <c r="AP214" s="10">
        <f t="shared" si="264"/>
        <v>1</v>
      </c>
      <c r="AQ214" s="10">
        <f t="shared" si="265"/>
        <v>1</v>
      </c>
      <c r="AR214" s="10">
        <f t="shared" si="266"/>
        <v>1</v>
      </c>
      <c r="AS214" s="10">
        <f t="shared" si="267"/>
        <v>1</v>
      </c>
      <c r="AT214" s="10">
        <f t="shared" si="268"/>
        <v>1</v>
      </c>
      <c r="AU214" s="10">
        <f t="shared" si="269"/>
        <v>1</v>
      </c>
      <c r="AV214" s="10">
        <f t="shared" si="270"/>
        <v>1</v>
      </c>
      <c r="AW214" s="10">
        <f t="shared" si="271"/>
        <v>1</v>
      </c>
      <c r="AX214" s="10">
        <f t="shared" si="272"/>
        <v>1</v>
      </c>
      <c r="AY214" s="10">
        <f t="shared" si="273"/>
        <v>1</v>
      </c>
      <c r="AZ214" s="10">
        <f t="shared" si="274"/>
        <v>1</v>
      </c>
      <c r="BA214" s="10">
        <f t="shared" si="275"/>
        <v>1</v>
      </c>
      <c r="BB214" s="10">
        <f t="shared" si="276"/>
        <v>1</v>
      </c>
      <c r="BC214" s="10"/>
      <c r="BE214" s="10">
        <f t="shared" si="239"/>
        <v>2</v>
      </c>
      <c r="BH214" s="10" t="str">
        <f t="shared" si="240"/>
        <v/>
      </c>
      <c r="BI214" s="10" t="str">
        <f t="shared" si="241"/>
        <v/>
      </c>
      <c r="BJ214" s="10" t="str">
        <f t="shared" si="242"/>
        <v/>
      </c>
      <c r="BK214" s="10" t="str">
        <f t="shared" si="243"/>
        <v/>
      </c>
      <c r="BL214" s="10" t="str">
        <f t="shared" si="244"/>
        <v/>
      </c>
      <c r="BM214" s="10" t="str">
        <f t="shared" si="245"/>
        <v/>
      </c>
      <c r="BN214" s="10" t="str">
        <f t="shared" si="246"/>
        <v/>
      </c>
      <c r="BO214" s="10" t="str">
        <f t="shared" si="247"/>
        <v/>
      </c>
      <c r="BP214" s="10" t="str">
        <f t="shared" si="248"/>
        <v/>
      </c>
      <c r="BQ214" s="10" t="str">
        <f t="shared" si="249"/>
        <v/>
      </c>
      <c r="BR214" s="10" t="str">
        <f t="shared" si="250"/>
        <v/>
      </c>
      <c r="BS214" s="10" t="str">
        <f t="shared" si="251"/>
        <v/>
      </c>
      <c r="BT214" s="10" t="str">
        <f t="shared" si="252"/>
        <v/>
      </c>
      <c r="BU214" s="10" t="str">
        <f t="shared" si="253"/>
        <v/>
      </c>
      <c r="BV214" s="10" t="str">
        <f t="shared" si="254"/>
        <v/>
      </c>
      <c r="BW214" s="10" t="str">
        <f t="shared" si="255"/>
        <v/>
      </c>
      <c r="BX214" s="10" t="str">
        <f t="shared" si="277"/>
        <v>-</v>
      </c>
      <c r="BY214" s="10" t="str">
        <f t="shared" si="278"/>
        <v>-</v>
      </c>
      <c r="BZ214" s="10" t="str">
        <f t="shared" si="279"/>
        <v>-</v>
      </c>
      <c r="CA214" s="31">
        <f t="shared" si="256"/>
        <v>16</v>
      </c>
      <c r="CC214">
        <f t="shared" ref="CC214:CC220" si="281">SUM(BH214:BW214)</f>
        <v>0</v>
      </c>
      <c r="EN214" s="10">
        <v>208</v>
      </c>
      <c r="EP214" s="10">
        <f t="shared" ref="EP214:EP220" si="282">IF(BE214&gt;1,AF214,"")</f>
        <v>207</v>
      </c>
      <c r="EQ214" s="10" t="str">
        <f t="shared" ref="EQ214:EQ220" si="283">IF(BE214&gt;1,"("&amp;AE214&amp;")","("&amp;AG214&amp;")")</f>
        <v>(207)</v>
      </c>
    </row>
    <row r="215" spans="1:147" ht="15.75">
      <c r="A215" s="7" t="str">
        <f t="shared" si="280"/>
        <v>207 (207)</v>
      </c>
      <c r="B215" s="8"/>
      <c r="C215" s="9"/>
      <c r="D215" s="20">
        <f t="shared" si="230"/>
        <v>0</v>
      </c>
      <c r="E215" s="18"/>
      <c r="F215" s="14">
        <f t="shared" si="231"/>
        <v>0</v>
      </c>
      <c r="G215" s="19" t="e">
        <f t="shared" si="232"/>
        <v>#DIV/0!</v>
      </c>
      <c r="H215" s="18"/>
      <c r="I215" s="14"/>
      <c r="J215" s="14"/>
      <c r="K215" s="14"/>
      <c r="L215" s="14"/>
      <c r="M215" s="14"/>
      <c r="N215" s="14"/>
      <c r="O215" s="14"/>
      <c r="P215" s="14"/>
      <c r="Q215" s="29"/>
      <c r="R215" s="14"/>
      <c r="S215" s="14"/>
      <c r="T215" s="64"/>
      <c r="U215" s="64"/>
      <c r="V215" s="64"/>
      <c r="W215" s="14"/>
      <c r="X215" s="14"/>
      <c r="Y215" s="14"/>
      <c r="Z215" s="14"/>
      <c r="AA215" s="24">
        <f t="shared" si="233"/>
        <v>18</v>
      </c>
      <c r="AB215" s="68" t="str">
        <f t="shared" si="234"/>
        <v>-</v>
      </c>
      <c r="AC215" s="68" t="str">
        <f t="shared" si="235"/>
        <v>-</v>
      </c>
      <c r="AD215" s="68" t="str">
        <f t="shared" si="236"/>
        <v>-</v>
      </c>
      <c r="AE215" s="32">
        <v>207</v>
      </c>
      <c r="AF215" s="32">
        <f t="shared" si="237"/>
        <v>207</v>
      </c>
      <c r="AG215" s="32" t="str">
        <f t="shared" si="238"/>
        <v>-</v>
      </c>
      <c r="AH215" s="17">
        <v>211</v>
      </c>
      <c r="AK215" s="10">
        <f t="shared" si="259"/>
        <v>1</v>
      </c>
      <c r="AL215" s="10">
        <f t="shared" si="260"/>
        <v>1</v>
      </c>
      <c r="AM215" s="10">
        <f t="shared" si="261"/>
        <v>1</v>
      </c>
      <c r="AN215" s="10">
        <f t="shared" si="262"/>
        <v>1</v>
      </c>
      <c r="AO215" s="10">
        <f t="shared" si="263"/>
        <v>1</v>
      </c>
      <c r="AP215" s="10">
        <f t="shared" si="264"/>
        <v>1</v>
      </c>
      <c r="AQ215" s="10">
        <f t="shared" si="265"/>
        <v>1</v>
      </c>
      <c r="AR215" s="10">
        <f t="shared" si="266"/>
        <v>1</v>
      </c>
      <c r="AS215" s="10">
        <f t="shared" si="267"/>
        <v>1</v>
      </c>
      <c r="AT215" s="10">
        <f t="shared" si="268"/>
        <v>1</v>
      </c>
      <c r="AU215" s="10">
        <f t="shared" si="269"/>
        <v>1</v>
      </c>
      <c r="AV215" s="10">
        <f t="shared" si="270"/>
        <v>1</v>
      </c>
      <c r="AW215" s="10">
        <f t="shared" si="271"/>
        <v>1</v>
      </c>
      <c r="AX215" s="10">
        <f t="shared" si="272"/>
        <v>1</v>
      </c>
      <c r="AY215" s="10">
        <f t="shared" si="273"/>
        <v>1</v>
      </c>
      <c r="AZ215" s="10">
        <f t="shared" si="274"/>
        <v>1</v>
      </c>
      <c r="BA215" s="10">
        <f t="shared" si="275"/>
        <v>1</v>
      </c>
      <c r="BB215" s="10">
        <f t="shared" si="276"/>
        <v>1</v>
      </c>
      <c r="BC215" s="10"/>
      <c r="BE215" s="10">
        <f t="shared" si="239"/>
        <v>2</v>
      </c>
      <c r="BH215" s="10" t="str">
        <f t="shared" si="240"/>
        <v/>
      </c>
      <c r="BI215" s="10" t="str">
        <f t="shared" si="241"/>
        <v/>
      </c>
      <c r="BJ215" s="10" t="str">
        <f t="shared" si="242"/>
        <v/>
      </c>
      <c r="BK215" s="10" t="str">
        <f t="shared" si="243"/>
        <v/>
      </c>
      <c r="BL215" s="10" t="str">
        <f t="shared" si="244"/>
        <v/>
      </c>
      <c r="BM215" s="10" t="str">
        <f t="shared" si="245"/>
        <v/>
      </c>
      <c r="BN215" s="10" t="str">
        <f t="shared" si="246"/>
        <v/>
      </c>
      <c r="BO215" s="10" t="str">
        <f t="shared" si="247"/>
        <v/>
      </c>
      <c r="BP215" s="10" t="str">
        <f t="shared" si="248"/>
        <v/>
      </c>
      <c r="BQ215" s="10" t="str">
        <f t="shared" si="249"/>
        <v/>
      </c>
      <c r="BR215" s="10" t="str">
        <f t="shared" si="250"/>
        <v/>
      </c>
      <c r="BS215" s="10" t="str">
        <f t="shared" si="251"/>
        <v/>
      </c>
      <c r="BT215" s="10" t="str">
        <f t="shared" si="252"/>
        <v/>
      </c>
      <c r="BU215" s="10" t="str">
        <f t="shared" si="253"/>
        <v/>
      </c>
      <c r="BV215" s="10" t="str">
        <f t="shared" si="254"/>
        <v/>
      </c>
      <c r="BW215" s="10" t="str">
        <f t="shared" si="255"/>
        <v/>
      </c>
      <c r="BX215" s="10" t="str">
        <f t="shared" si="277"/>
        <v>-</v>
      </c>
      <c r="BY215" s="10" t="str">
        <f t="shared" si="278"/>
        <v>-</v>
      </c>
      <c r="BZ215" s="10" t="str">
        <f t="shared" si="279"/>
        <v>-</v>
      </c>
      <c r="CA215" s="31">
        <f t="shared" si="256"/>
        <v>16</v>
      </c>
      <c r="CC215">
        <f t="shared" si="281"/>
        <v>0</v>
      </c>
      <c r="EN215" s="10">
        <v>209</v>
      </c>
      <c r="EP215" s="10">
        <f t="shared" si="282"/>
        <v>207</v>
      </c>
      <c r="EQ215" s="10" t="str">
        <f t="shared" si="283"/>
        <v>(207)</v>
      </c>
    </row>
    <row r="216" spans="1:147" ht="15.75">
      <c r="A216" s="7" t="str">
        <f t="shared" si="280"/>
        <v>207 (207)</v>
      </c>
      <c r="B216" s="8"/>
      <c r="C216" s="9"/>
      <c r="D216" s="20">
        <f t="shared" si="230"/>
        <v>0</v>
      </c>
      <c r="E216" s="18"/>
      <c r="F216" s="14">
        <f t="shared" si="231"/>
        <v>0</v>
      </c>
      <c r="G216" s="19" t="e">
        <f t="shared" si="232"/>
        <v>#DIV/0!</v>
      </c>
      <c r="H216" s="18"/>
      <c r="I216" s="14"/>
      <c r="J216" s="14"/>
      <c r="K216" s="14"/>
      <c r="L216" s="14"/>
      <c r="M216" s="14"/>
      <c r="N216" s="14"/>
      <c r="O216" s="14"/>
      <c r="P216" s="14"/>
      <c r="Q216" s="29"/>
      <c r="R216" s="14"/>
      <c r="S216" s="14"/>
      <c r="T216" s="14"/>
      <c r="U216" s="64"/>
      <c r="V216" s="64"/>
      <c r="W216" s="14"/>
      <c r="X216" s="14"/>
      <c r="Y216" s="14"/>
      <c r="Z216" s="14"/>
      <c r="AA216" s="24">
        <f t="shared" si="233"/>
        <v>18</v>
      </c>
      <c r="AB216" s="68" t="str">
        <f t="shared" si="234"/>
        <v>-</v>
      </c>
      <c r="AC216" s="68" t="str">
        <f t="shared" si="235"/>
        <v>-</v>
      </c>
      <c r="AD216" s="68" t="str">
        <f t="shared" si="236"/>
        <v>-</v>
      </c>
      <c r="AE216" s="32">
        <v>207</v>
      </c>
      <c r="AF216" s="32">
        <f t="shared" si="237"/>
        <v>207</v>
      </c>
      <c r="AG216" s="32" t="str">
        <f t="shared" si="238"/>
        <v>-</v>
      </c>
      <c r="AH216" s="17">
        <v>212</v>
      </c>
      <c r="AK216" s="10">
        <f t="shared" si="259"/>
        <v>1</v>
      </c>
      <c r="AL216" s="10">
        <f t="shared" si="260"/>
        <v>1</v>
      </c>
      <c r="AM216" s="10">
        <f t="shared" si="261"/>
        <v>1</v>
      </c>
      <c r="AN216" s="10">
        <f t="shared" si="262"/>
        <v>1</v>
      </c>
      <c r="AO216" s="10">
        <f t="shared" si="263"/>
        <v>1</v>
      </c>
      <c r="AP216" s="10">
        <f t="shared" si="264"/>
        <v>1</v>
      </c>
      <c r="AQ216" s="10">
        <f t="shared" si="265"/>
        <v>1</v>
      </c>
      <c r="AR216" s="10">
        <f t="shared" si="266"/>
        <v>1</v>
      </c>
      <c r="AS216" s="10">
        <f t="shared" si="267"/>
        <v>1</v>
      </c>
      <c r="AT216" s="10">
        <f t="shared" si="268"/>
        <v>1</v>
      </c>
      <c r="AU216" s="10">
        <f t="shared" si="269"/>
        <v>1</v>
      </c>
      <c r="AV216" s="10">
        <f t="shared" si="270"/>
        <v>1</v>
      </c>
      <c r="AW216" s="10">
        <f t="shared" si="271"/>
        <v>1</v>
      </c>
      <c r="AX216" s="10">
        <f t="shared" si="272"/>
        <v>1</v>
      </c>
      <c r="AY216" s="10">
        <f t="shared" si="273"/>
        <v>1</v>
      </c>
      <c r="AZ216" s="10">
        <f t="shared" si="274"/>
        <v>1</v>
      </c>
      <c r="BA216" s="10">
        <f t="shared" si="275"/>
        <v>1</v>
      </c>
      <c r="BB216" s="10">
        <f t="shared" si="276"/>
        <v>1</v>
      </c>
      <c r="BC216" s="10"/>
      <c r="BE216" s="10">
        <f t="shared" si="239"/>
        <v>2</v>
      </c>
      <c r="BH216" s="10" t="str">
        <f t="shared" si="240"/>
        <v/>
      </c>
      <c r="BI216" s="10" t="str">
        <f t="shared" si="241"/>
        <v/>
      </c>
      <c r="BJ216" s="10" t="str">
        <f t="shared" si="242"/>
        <v/>
      </c>
      <c r="BK216" s="10" t="str">
        <f t="shared" si="243"/>
        <v/>
      </c>
      <c r="BL216" s="10" t="str">
        <f t="shared" si="244"/>
        <v/>
      </c>
      <c r="BM216" s="10" t="str">
        <f t="shared" si="245"/>
        <v/>
      </c>
      <c r="BN216" s="10" t="str">
        <f t="shared" si="246"/>
        <v/>
      </c>
      <c r="BO216" s="10" t="str">
        <f t="shared" si="247"/>
        <v/>
      </c>
      <c r="BP216" s="10" t="str">
        <f t="shared" si="248"/>
        <v/>
      </c>
      <c r="BQ216" s="10" t="str">
        <f t="shared" si="249"/>
        <v/>
      </c>
      <c r="BR216" s="10" t="str">
        <f t="shared" si="250"/>
        <v/>
      </c>
      <c r="BS216" s="10" t="str">
        <f t="shared" si="251"/>
        <v/>
      </c>
      <c r="BT216" s="10" t="str">
        <f t="shared" si="252"/>
        <v/>
      </c>
      <c r="BU216" s="10" t="str">
        <f t="shared" si="253"/>
        <v/>
      </c>
      <c r="BV216" s="10" t="str">
        <f t="shared" si="254"/>
        <v/>
      </c>
      <c r="BW216" s="10" t="str">
        <f t="shared" si="255"/>
        <v/>
      </c>
      <c r="BX216" s="10" t="str">
        <f t="shared" si="277"/>
        <v>-</v>
      </c>
      <c r="BY216" s="10" t="str">
        <f t="shared" si="278"/>
        <v>-</v>
      </c>
      <c r="BZ216" s="10" t="str">
        <f t="shared" si="279"/>
        <v>-</v>
      </c>
      <c r="CA216" s="31">
        <f t="shared" si="256"/>
        <v>16</v>
      </c>
      <c r="CC216">
        <f t="shared" si="281"/>
        <v>0</v>
      </c>
      <c r="EN216" s="10">
        <v>210</v>
      </c>
      <c r="EP216" s="10">
        <f t="shared" si="282"/>
        <v>207</v>
      </c>
      <c r="EQ216" s="10" t="str">
        <f t="shared" si="283"/>
        <v>(207)</v>
      </c>
    </row>
    <row r="217" spans="1:147" ht="15.75">
      <c r="A217" s="7" t="str">
        <f t="shared" si="280"/>
        <v>207 (207)</v>
      </c>
      <c r="B217" s="8"/>
      <c r="C217" s="9"/>
      <c r="D217" s="20">
        <f t="shared" si="230"/>
        <v>0</v>
      </c>
      <c r="E217" s="18"/>
      <c r="F217" s="14">
        <f t="shared" si="231"/>
        <v>0</v>
      </c>
      <c r="G217" s="19" t="e">
        <f t="shared" si="232"/>
        <v>#DIV/0!</v>
      </c>
      <c r="H217" s="18"/>
      <c r="I217" s="14"/>
      <c r="J217" s="14"/>
      <c r="K217" s="14"/>
      <c r="L217" s="14"/>
      <c r="M217" s="14"/>
      <c r="N217" s="14"/>
      <c r="O217" s="14"/>
      <c r="P217" s="14"/>
      <c r="Q217" s="29"/>
      <c r="R217" s="14"/>
      <c r="S217" s="14"/>
      <c r="T217" s="64"/>
      <c r="U217" s="64"/>
      <c r="V217" s="64"/>
      <c r="W217" s="14"/>
      <c r="X217" s="14"/>
      <c r="Y217" s="14"/>
      <c r="Z217" s="14"/>
      <c r="AA217" s="24">
        <f t="shared" si="233"/>
        <v>18</v>
      </c>
      <c r="AB217" s="68" t="str">
        <f t="shared" si="234"/>
        <v>-</v>
      </c>
      <c r="AC217" s="68" t="str">
        <f t="shared" si="235"/>
        <v>-</v>
      </c>
      <c r="AD217" s="68" t="str">
        <f t="shared" si="236"/>
        <v>-</v>
      </c>
      <c r="AE217" s="32">
        <v>207</v>
      </c>
      <c r="AF217" s="32">
        <f t="shared" si="237"/>
        <v>207</v>
      </c>
      <c r="AG217" s="32" t="str">
        <f t="shared" si="238"/>
        <v>-</v>
      </c>
      <c r="AH217" s="17">
        <v>213</v>
      </c>
      <c r="AK217" s="10">
        <f t="shared" si="259"/>
        <v>1</v>
      </c>
      <c r="AL217" s="10">
        <f t="shared" si="260"/>
        <v>1</v>
      </c>
      <c r="AM217" s="10">
        <f t="shared" si="261"/>
        <v>1</v>
      </c>
      <c r="AN217" s="10">
        <f t="shared" si="262"/>
        <v>1</v>
      </c>
      <c r="AO217" s="10">
        <f t="shared" si="263"/>
        <v>1</v>
      </c>
      <c r="AP217" s="10">
        <f t="shared" si="264"/>
        <v>1</v>
      </c>
      <c r="AQ217" s="10">
        <f t="shared" si="265"/>
        <v>1</v>
      </c>
      <c r="AR217" s="10">
        <f t="shared" si="266"/>
        <v>1</v>
      </c>
      <c r="AS217" s="10">
        <f t="shared" si="267"/>
        <v>1</v>
      </c>
      <c r="AT217" s="10">
        <f t="shared" si="268"/>
        <v>1</v>
      </c>
      <c r="AU217" s="10">
        <f t="shared" si="269"/>
        <v>1</v>
      </c>
      <c r="AV217" s="10">
        <f t="shared" si="270"/>
        <v>1</v>
      </c>
      <c r="AW217" s="10">
        <f t="shared" si="271"/>
        <v>1</v>
      </c>
      <c r="AX217" s="10">
        <f t="shared" si="272"/>
        <v>1</v>
      </c>
      <c r="AY217" s="10">
        <f t="shared" si="273"/>
        <v>1</v>
      </c>
      <c r="AZ217" s="10">
        <f t="shared" si="274"/>
        <v>1</v>
      </c>
      <c r="BA217" s="10">
        <f t="shared" si="275"/>
        <v>1</v>
      </c>
      <c r="BB217" s="10">
        <f t="shared" si="276"/>
        <v>1</v>
      </c>
      <c r="BC217" s="10"/>
      <c r="BE217" s="10">
        <f t="shared" si="239"/>
        <v>2</v>
      </c>
      <c r="BH217" s="10" t="str">
        <f t="shared" si="240"/>
        <v/>
      </c>
      <c r="BI217" s="10" t="str">
        <f t="shared" si="241"/>
        <v/>
      </c>
      <c r="BJ217" s="10" t="str">
        <f t="shared" si="242"/>
        <v/>
      </c>
      <c r="BK217" s="10" t="str">
        <f t="shared" si="243"/>
        <v/>
      </c>
      <c r="BL217" s="10" t="str">
        <f t="shared" si="244"/>
        <v/>
      </c>
      <c r="BM217" s="10" t="str">
        <f t="shared" si="245"/>
        <v/>
      </c>
      <c r="BN217" s="10" t="str">
        <f t="shared" si="246"/>
        <v/>
      </c>
      <c r="BO217" s="10" t="str">
        <f t="shared" si="247"/>
        <v/>
      </c>
      <c r="BP217" s="10" t="str">
        <f t="shared" si="248"/>
        <v/>
      </c>
      <c r="BQ217" s="10" t="str">
        <f t="shared" si="249"/>
        <v/>
      </c>
      <c r="BR217" s="10" t="str">
        <f t="shared" si="250"/>
        <v/>
      </c>
      <c r="BS217" s="10" t="str">
        <f t="shared" si="251"/>
        <v/>
      </c>
      <c r="BT217" s="10" t="str">
        <f t="shared" si="252"/>
        <v/>
      </c>
      <c r="BU217" s="10" t="str">
        <f t="shared" si="253"/>
        <v/>
      </c>
      <c r="BV217" s="10" t="str">
        <f t="shared" si="254"/>
        <v/>
      </c>
      <c r="BW217" s="10" t="str">
        <f t="shared" si="255"/>
        <v/>
      </c>
      <c r="BX217" s="10" t="str">
        <f t="shared" si="277"/>
        <v>-</v>
      </c>
      <c r="BY217" s="10" t="str">
        <f t="shared" si="278"/>
        <v>-</v>
      </c>
      <c r="BZ217" s="10" t="str">
        <f t="shared" si="279"/>
        <v>-</v>
      </c>
      <c r="CA217" s="31">
        <f t="shared" si="256"/>
        <v>16</v>
      </c>
      <c r="CC217">
        <f t="shared" si="281"/>
        <v>0</v>
      </c>
      <c r="EN217" s="10">
        <v>211</v>
      </c>
      <c r="EP217" s="10">
        <f t="shared" si="282"/>
        <v>207</v>
      </c>
      <c r="EQ217" s="10" t="str">
        <f t="shared" si="283"/>
        <v>(207)</v>
      </c>
    </row>
    <row r="218" spans="1:147" ht="15.75">
      <c r="A218" s="7" t="str">
        <f t="shared" si="280"/>
        <v>207 (207)</v>
      </c>
      <c r="B218" s="8"/>
      <c r="C218" s="9"/>
      <c r="D218" s="20">
        <f t="shared" si="230"/>
        <v>0</v>
      </c>
      <c r="E218" s="18"/>
      <c r="F218" s="14">
        <f t="shared" si="231"/>
        <v>0</v>
      </c>
      <c r="G218" s="19" t="e">
        <f t="shared" si="232"/>
        <v>#DIV/0!</v>
      </c>
      <c r="H218" s="18"/>
      <c r="I218" s="14"/>
      <c r="J218" s="14"/>
      <c r="K218" s="14"/>
      <c r="L218" s="14"/>
      <c r="M218" s="14"/>
      <c r="N218" s="14"/>
      <c r="O218" s="14"/>
      <c r="P218" s="14"/>
      <c r="Q218" s="29"/>
      <c r="R218" s="14"/>
      <c r="S218" s="14"/>
      <c r="T218" s="64"/>
      <c r="U218" s="64"/>
      <c r="V218" s="64"/>
      <c r="W218" s="14"/>
      <c r="X218" s="14"/>
      <c r="Y218" s="14"/>
      <c r="Z218" s="14"/>
      <c r="AA218" s="24">
        <f t="shared" si="233"/>
        <v>18</v>
      </c>
      <c r="AB218" s="68" t="str">
        <f t="shared" si="234"/>
        <v>-</v>
      </c>
      <c r="AC218" s="68" t="str">
        <f t="shared" si="235"/>
        <v>-</v>
      </c>
      <c r="AD218" s="68" t="str">
        <f t="shared" si="236"/>
        <v>-</v>
      </c>
      <c r="AE218" s="32">
        <v>207</v>
      </c>
      <c r="AF218" s="32">
        <f t="shared" si="237"/>
        <v>207</v>
      </c>
      <c r="AG218" s="32" t="str">
        <f t="shared" si="238"/>
        <v>-</v>
      </c>
      <c r="AH218" s="17">
        <v>214</v>
      </c>
      <c r="AK218" s="10">
        <f t="shared" si="259"/>
        <v>1</v>
      </c>
      <c r="AL218" s="10">
        <f t="shared" si="260"/>
        <v>1</v>
      </c>
      <c r="AM218" s="10">
        <f t="shared" si="261"/>
        <v>1</v>
      </c>
      <c r="AN218" s="10">
        <f t="shared" si="262"/>
        <v>1</v>
      </c>
      <c r="AO218" s="10">
        <f t="shared" si="263"/>
        <v>1</v>
      </c>
      <c r="AP218" s="10">
        <f t="shared" si="264"/>
        <v>1</v>
      </c>
      <c r="AQ218" s="10">
        <f t="shared" si="265"/>
        <v>1</v>
      </c>
      <c r="AR218" s="10">
        <f t="shared" si="266"/>
        <v>1</v>
      </c>
      <c r="AS218" s="10">
        <f t="shared" si="267"/>
        <v>1</v>
      </c>
      <c r="AT218" s="10">
        <f t="shared" si="268"/>
        <v>1</v>
      </c>
      <c r="AU218" s="10">
        <f t="shared" si="269"/>
        <v>1</v>
      </c>
      <c r="AV218" s="10">
        <f t="shared" si="270"/>
        <v>1</v>
      </c>
      <c r="AW218" s="10">
        <f t="shared" si="271"/>
        <v>1</v>
      </c>
      <c r="AX218" s="10">
        <f t="shared" si="272"/>
        <v>1</v>
      </c>
      <c r="AY218" s="10">
        <f t="shared" si="273"/>
        <v>1</v>
      </c>
      <c r="AZ218" s="10">
        <f t="shared" si="274"/>
        <v>1</v>
      </c>
      <c r="BA218" s="10">
        <f t="shared" si="275"/>
        <v>1</v>
      </c>
      <c r="BB218" s="10">
        <f t="shared" si="276"/>
        <v>1</v>
      </c>
      <c r="BC218" s="10"/>
      <c r="BE218" s="10">
        <f t="shared" si="239"/>
        <v>2</v>
      </c>
      <c r="BH218" s="10" t="str">
        <f t="shared" si="240"/>
        <v/>
      </c>
      <c r="BI218" s="10" t="str">
        <f t="shared" si="241"/>
        <v/>
      </c>
      <c r="BJ218" s="10" t="str">
        <f t="shared" si="242"/>
        <v/>
      </c>
      <c r="BK218" s="10" t="str">
        <f t="shared" si="243"/>
        <v/>
      </c>
      <c r="BL218" s="10" t="str">
        <f t="shared" si="244"/>
        <v/>
      </c>
      <c r="BM218" s="10" t="str">
        <f t="shared" si="245"/>
        <v/>
      </c>
      <c r="BN218" s="10" t="str">
        <f t="shared" si="246"/>
        <v/>
      </c>
      <c r="BO218" s="10" t="str">
        <f t="shared" si="247"/>
        <v/>
      </c>
      <c r="BP218" s="10" t="str">
        <f t="shared" si="248"/>
        <v/>
      </c>
      <c r="BQ218" s="10" t="str">
        <f t="shared" si="249"/>
        <v/>
      </c>
      <c r="BR218" s="10" t="str">
        <f t="shared" si="250"/>
        <v/>
      </c>
      <c r="BS218" s="10" t="str">
        <f t="shared" si="251"/>
        <v/>
      </c>
      <c r="BT218" s="10" t="str">
        <f t="shared" si="252"/>
        <v/>
      </c>
      <c r="BU218" s="10" t="str">
        <f t="shared" si="253"/>
        <v/>
      </c>
      <c r="BV218" s="10" t="str">
        <f t="shared" si="254"/>
        <v/>
      </c>
      <c r="BW218" s="10" t="str">
        <f t="shared" si="255"/>
        <v/>
      </c>
      <c r="BX218" s="10" t="str">
        <f t="shared" si="277"/>
        <v>-</v>
      </c>
      <c r="BY218" s="10" t="str">
        <f t="shared" si="278"/>
        <v>-</v>
      </c>
      <c r="BZ218" s="10" t="str">
        <f t="shared" si="279"/>
        <v>-</v>
      </c>
      <c r="CA218" s="31">
        <f t="shared" si="256"/>
        <v>16</v>
      </c>
      <c r="CC218">
        <f t="shared" si="281"/>
        <v>0</v>
      </c>
      <c r="EN218" s="10">
        <v>212</v>
      </c>
      <c r="EP218" s="10">
        <f t="shared" si="282"/>
        <v>207</v>
      </c>
      <c r="EQ218" s="10" t="str">
        <f t="shared" si="283"/>
        <v>(207)</v>
      </c>
    </row>
    <row r="219" spans="1:147" ht="15.75">
      <c r="A219" s="7" t="str">
        <f t="shared" si="280"/>
        <v>207 (207)</v>
      </c>
      <c r="B219" s="8"/>
      <c r="C219" s="9"/>
      <c r="D219" s="20">
        <f t="shared" si="230"/>
        <v>0</v>
      </c>
      <c r="E219" s="18"/>
      <c r="F219" s="14">
        <f t="shared" si="231"/>
        <v>0</v>
      </c>
      <c r="G219" s="19" t="e">
        <f t="shared" si="232"/>
        <v>#DIV/0!</v>
      </c>
      <c r="H219" s="18"/>
      <c r="I219" s="14"/>
      <c r="J219" s="14"/>
      <c r="K219" s="14"/>
      <c r="L219" s="14"/>
      <c r="M219" s="14"/>
      <c r="N219" s="14"/>
      <c r="O219" s="14"/>
      <c r="P219" s="14"/>
      <c r="Q219" s="29"/>
      <c r="R219" s="14"/>
      <c r="S219" s="14"/>
      <c r="T219" s="14"/>
      <c r="U219" s="64"/>
      <c r="V219" s="64"/>
      <c r="W219" s="14"/>
      <c r="X219" s="14"/>
      <c r="Y219" s="14"/>
      <c r="Z219" s="14"/>
      <c r="AA219" s="24">
        <f t="shared" si="233"/>
        <v>18</v>
      </c>
      <c r="AB219" s="68" t="str">
        <f t="shared" si="234"/>
        <v>-</v>
      </c>
      <c r="AC219" s="68" t="str">
        <f t="shared" si="235"/>
        <v>-</v>
      </c>
      <c r="AD219" s="68" t="str">
        <f t="shared" si="236"/>
        <v>-</v>
      </c>
      <c r="AE219" s="32">
        <v>207</v>
      </c>
      <c r="AF219" s="32">
        <f t="shared" si="237"/>
        <v>207</v>
      </c>
      <c r="AG219" s="32" t="str">
        <f t="shared" si="238"/>
        <v>-</v>
      </c>
      <c r="AH219" s="17">
        <v>215</v>
      </c>
      <c r="AK219" s="10">
        <f t="shared" si="259"/>
        <v>1</v>
      </c>
      <c r="AL219" s="10">
        <f t="shared" si="260"/>
        <v>1</v>
      </c>
      <c r="AM219" s="10">
        <f t="shared" si="261"/>
        <v>1</v>
      </c>
      <c r="AN219" s="10">
        <f t="shared" si="262"/>
        <v>1</v>
      </c>
      <c r="AO219" s="10">
        <f t="shared" si="263"/>
        <v>1</v>
      </c>
      <c r="AP219" s="10">
        <f t="shared" si="264"/>
        <v>1</v>
      </c>
      <c r="AQ219" s="10">
        <f t="shared" si="265"/>
        <v>1</v>
      </c>
      <c r="AR219" s="10">
        <f t="shared" si="266"/>
        <v>1</v>
      </c>
      <c r="AS219" s="10">
        <f t="shared" si="267"/>
        <v>1</v>
      </c>
      <c r="AT219" s="10">
        <f t="shared" si="268"/>
        <v>1</v>
      </c>
      <c r="AU219" s="10">
        <f t="shared" si="269"/>
        <v>1</v>
      </c>
      <c r="AV219" s="10">
        <f t="shared" si="270"/>
        <v>1</v>
      </c>
      <c r="AW219" s="10">
        <f t="shared" si="271"/>
        <v>1</v>
      </c>
      <c r="AX219" s="10">
        <f t="shared" si="272"/>
        <v>1</v>
      </c>
      <c r="AY219" s="10">
        <f t="shared" si="273"/>
        <v>1</v>
      </c>
      <c r="AZ219" s="10">
        <f t="shared" si="274"/>
        <v>1</v>
      </c>
      <c r="BA219" s="10">
        <f t="shared" si="275"/>
        <v>1</v>
      </c>
      <c r="BB219" s="10">
        <f t="shared" si="276"/>
        <v>1</v>
      </c>
      <c r="BC219" s="10"/>
      <c r="BE219" s="10">
        <f t="shared" si="239"/>
        <v>2</v>
      </c>
      <c r="BH219" s="10" t="str">
        <f t="shared" si="240"/>
        <v/>
      </c>
      <c r="BI219" s="10" t="str">
        <f t="shared" si="241"/>
        <v/>
      </c>
      <c r="BJ219" s="10" t="str">
        <f t="shared" si="242"/>
        <v/>
      </c>
      <c r="BK219" s="10" t="str">
        <f t="shared" si="243"/>
        <v/>
      </c>
      <c r="BL219" s="10" t="str">
        <f t="shared" si="244"/>
        <v/>
      </c>
      <c r="BM219" s="10" t="str">
        <f t="shared" si="245"/>
        <v/>
      </c>
      <c r="BN219" s="10" t="str">
        <f t="shared" si="246"/>
        <v/>
      </c>
      <c r="BO219" s="10" t="str">
        <f t="shared" si="247"/>
        <v/>
      </c>
      <c r="BP219" s="10" t="str">
        <f t="shared" si="248"/>
        <v/>
      </c>
      <c r="BQ219" s="10" t="str">
        <f t="shared" si="249"/>
        <v/>
      </c>
      <c r="BR219" s="10" t="str">
        <f t="shared" si="250"/>
        <v/>
      </c>
      <c r="BS219" s="10" t="str">
        <f t="shared" si="251"/>
        <v/>
      </c>
      <c r="BT219" s="10" t="str">
        <f t="shared" si="252"/>
        <v/>
      </c>
      <c r="BU219" s="10" t="str">
        <f t="shared" si="253"/>
        <v/>
      </c>
      <c r="BV219" s="10" t="str">
        <f t="shared" si="254"/>
        <v/>
      </c>
      <c r="BW219" s="10" t="str">
        <f t="shared" si="255"/>
        <v/>
      </c>
      <c r="BX219" s="10" t="str">
        <f t="shared" si="277"/>
        <v>-</v>
      </c>
      <c r="BY219" s="10" t="str">
        <f t="shared" si="278"/>
        <v>-</v>
      </c>
      <c r="BZ219" s="10" t="str">
        <f t="shared" si="279"/>
        <v>-</v>
      </c>
      <c r="CA219" s="31">
        <f t="shared" si="256"/>
        <v>16</v>
      </c>
      <c r="CC219">
        <f t="shared" si="281"/>
        <v>0</v>
      </c>
      <c r="EN219" s="10">
        <v>213</v>
      </c>
      <c r="EP219" s="10">
        <f t="shared" si="282"/>
        <v>207</v>
      </c>
      <c r="EQ219" s="10" t="str">
        <f t="shared" si="283"/>
        <v>(207)</v>
      </c>
    </row>
    <row r="220" spans="1:147" ht="15.75">
      <c r="A220" s="7" t="str">
        <f t="shared" si="280"/>
        <v>207 (207)</v>
      </c>
      <c r="B220" s="8"/>
      <c r="C220" s="9"/>
      <c r="D220" s="20">
        <f t="shared" si="230"/>
        <v>0</v>
      </c>
      <c r="E220" s="18"/>
      <c r="F220" s="14">
        <f t="shared" si="231"/>
        <v>0</v>
      </c>
      <c r="G220" s="19" t="e">
        <f t="shared" si="232"/>
        <v>#DIV/0!</v>
      </c>
      <c r="H220" s="18"/>
      <c r="I220" s="14"/>
      <c r="J220" s="14"/>
      <c r="K220" s="14"/>
      <c r="L220" s="14"/>
      <c r="M220" s="14"/>
      <c r="N220" s="14"/>
      <c r="O220" s="14"/>
      <c r="P220" s="14"/>
      <c r="Q220" s="29"/>
      <c r="R220" s="14"/>
      <c r="S220" s="14"/>
      <c r="T220" s="14"/>
      <c r="U220" s="64"/>
      <c r="V220" s="64"/>
      <c r="W220" s="14"/>
      <c r="X220" s="14"/>
      <c r="Y220" s="14"/>
      <c r="Z220" s="14"/>
      <c r="AA220" s="24">
        <f t="shared" si="233"/>
        <v>18</v>
      </c>
      <c r="AB220" s="68" t="str">
        <f t="shared" si="234"/>
        <v>-</v>
      </c>
      <c r="AC220" s="68" t="str">
        <f t="shared" si="235"/>
        <v>-</v>
      </c>
      <c r="AD220" s="68" t="str">
        <f t="shared" si="236"/>
        <v>-</v>
      </c>
      <c r="AE220" s="32">
        <v>207</v>
      </c>
      <c r="AF220" s="32">
        <f t="shared" si="237"/>
        <v>207</v>
      </c>
      <c r="AG220" s="32" t="str">
        <f t="shared" si="238"/>
        <v>-</v>
      </c>
      <c r="AH220" s="17">
        <v>216</v>
      </c>
      <c r="AK220" s="10">
        <f t="shared" si="259"/>
        <v>1</v>
      </c>
      <c r="AL220" s="10">
        <f t="shared" si="260"/>
        <v>1</v>
      </c>
      <c r="AM220" s="10">
        <f t="shared" si="261"/>
        <v>1</v>
      </c>
      <c r="AN220" s="10">
        <f t="shared" si="262"/>
        <v>1</v>
      </c>
      <c r="AO220" s="10">
        <f t="shared" si="263"/>
        <v>1</v>
      </c>
      <c r="AP220" s="10">
        <f t="shared" si="264"/>
        <v>1</v>
      </c>
      <c r="AQ220" s="10">
        <f t="shared" si="265"/>
        <v>1</v>
      </c>
      <c r="AR220" s="10">
        <f t="shared" si="266"/>
        <v>1</v>
      </c>
      <c r="AS220" s="10">
        <f t="shared" si="267"/>
        <v>1</v>
      </c>
      <c r="AT220" s="10">
        <f t="shared" si="268"/>
        <v>1</v>
      </c>
      <c r="AU220" s="10">
        <f t="shared" si="269"/>
        <v>1</v>
      </c>
      <c r="AV220" s="10">
        <f t="shared" si="270"/>
        <v>1</v>
      </c>
      <c r="AW220" s="10">
        <f t="shared" si="271"/>
        <v>1</v>
      </c>
      <c r="AX220" s="10">
        <f t="shared" si="272"/>
        <v>1</v>
      </c>
      <c r="AY220" s="10">
        <f t="shared" si="273"/>
        <v>1</v>
      </c>
      <c r="AZ220" s="10">
        <f t="shared" si="274"/>
        <v>1</v>
      </c>
      <c r="BA220" s="10">
        <f t="shared" si="275"/>
        <v>1</v>
      </c>
      <c r="BB220" s="10">
        <f t="shared" si="276"/>
        <v>1</v>
      </c>
      <c r="BC220" s="10"/>
      <c r="BE220" s="10">
        <f t="shared" si="239"/>
        <v>2</v>
      </c>
      <c r="BH220" s="10" t="str">
        <f t="shared" si="240"/>
        <v/>
      </c>
      <c r="BI220" s="10" t="str">
        <f t="shared" si="241"/>
        <v/>
      </c>
      <c r="BJ220" s="10" t="str">
        <f t="shared" si="242"/>
        <v/>
      </c>
      <c r="BK220" s="10" t="str">
        <f t="shared" si="243"/>
        <v/>
      </c>
      <c r="BL220" s="10" t="str">
        <f t="shared" si="244"/>
        <v/>
      </c>
      <c r="BM220" s="10" t="str">
        <f t="shared" si="245"/>
        <v/>
      </c>
      <c r="BN220" s="10" t="str">
        <f t="shared" si="246"/>
        <v/>
      </c>
      <c r="BO220" s="10" t="str">
        <f t="shared" si="247"/>
        <v/>
      </c>
      <c r="BP220" s="10" t="str">
        <f t="shared" si="248"/>
        <v/>
      </c>
      <c r="BQ220" s="10" t="str">
        <f t="shared" si="249"/>
        <v/>
      </c>
      <c r="BR220" s="10" t="str">
        <f t="shared" si="250"/>
        <v/>
      </c>
      <c r="BS220" s="10" t="str">
        <f t="shared" si="251"/>
        <v/>
      </c>
      <c r="BT220" s="10" t="str">
        <f t="shared" si="252"/>
        <v/>
      </c>
      <c r="BU220" s="10" t="str">
        <f t="shared" si="253"/>
        <v/>
      </c>
      <c r="BV220" s="10" t="str">
        <f t="shared" si="254"/>
        <v/>
      </c>
      <c r="BW220" s="10" t="str">
        <f t="shared" si="255"/>
        <v/>
      </c>
      <c r="BX220" s="10" t="str">
        <f t="shared" si="277"/>
        <v>-</v>
      </c>
      <c r="BY220" s="10" t="str">
        <f t="shared" si="278"/>
        <v>-</v>
      </c>
      <c r="BZ220" s="10" t="str">
        <f t="shared" si="279"/>
        <v>-</v>
      </c>
      <c r="CA220" s="31">
        <f t="shared" si="256"/>
        <v>16</v>
      </c>
      <c r="CC220">
        <f t="shared" si="281"/>
        <v>0</v>
      </c>
      <c r="EN220" s="10">
        <v>214</v>
      </c>
      <c r="EP220" s="10">
        <f t="shared" si="282"/>
        <v>207</v>
      </c>
      <c r="EQ220" s="10" t="str">
        <f t="shared" si="283"/>
        <v>(207)</v>
      </c>
    </row>
    <row r="276" spans="31:31">
      <c r="AE276" s="32">
        <v>1</v>
      </c>
    </row>
    <row r="277" spans="31:31">
      <c r="AE277" s="32">
        <v>2</v>
      </c>
    </row>
    <row r="278" spans="31:31">
      <c r="AE278" s="32">
        <v>3</v>
      </c>
    </row>
    <row r="279" spans="31:31">
      <c r="AE279" s="32">
        <v>4</v>
      </c>
    </row>
    <row r="280" spans="31:31">
      <c r="AE280" s="32">
        <v>5</v>
      </c>
    </row>
    <row r="281" spans="31:31">
      <c r="AE281" s="32">
        <v>6</v>
      </c>
    </row>
    <row r="282" spans="31:31">
      <c r="AE282" s="32">
        <v>7</v>
      </c>
    </row>
    <row r="283" spans="31:31">
      <c r="AE283" s="32">
        <v>8</v>
      </c>
    </row>
    <row r="284" spans="31:31">
      <c r="AE284" s="32">
        <v>9</v>
      </c>
    </row>
    <row r="285" spans="31:31">
      <c r="AE285" s="32">
        <v>11</v>
      </c>
    </row>
    <row r="286" spans="31:31">
      <c r="AE286" s="32">
        <v>10</v>
      </c>
    </row>
    <row r="287" spans="31:31">
      <c r="AE287" s="32">
        <v>12</v>
      </c>
    </row>
    <row r="288" spans="31:31">
      <c r="AE288" s="32">
        <v>16</v>
      </c>
    </row>
    <row r="289" spans="31:31">
      <c r="AE289" s="32">
        <v>15</v>
      </c>
    </row>
    <row r="290" spans="31:31">
      <c r="AE290" s="32">
        <v>14</v>
      </c>
    </row>
    <row r="291" spans="31:31">
      <c r="AE291" s="32">
        <v>13</v>
      </c>
    </row>
    <row r="292" spans="31:31">
      <c r="AE292" s="32">
        <v>29</v>
      </c>
    </row>
    <row r="293" spans="31:31">
      <c r="AE293" s="32">
        <v>18</v>
      </c>
    </row>
    <row r="294" spans="31:31">
      <c r="AE294" s="32">
        <v>21</v>
      </c>
    </row>
    <row r="295" spans="31:31">
      <c r="AE295" s="32">
        <v>22</v>
      </c>
    </row>
    <row r="296" spans="31:31">
      <c r="AE296" s="32">
        <v>23</v>
      </c>
    </row>
    <row r="297" spans="31:31">
      <c r="AE297" s="32">
        <v>28</v>
      </c>
    </row>
    <row r="298" spans="31:31">
      <c r="AE298" s="32">
        <v>32</v>
      </c>
    </row>
    <row r="299" spans="31:31">
      <c r="AE299" s="32">
        <v>25</v>
      </c>
    </row>
    <row r="300" spans="31:31">
      <c r="AE300" s="32">
        <v>20</v>
      </c>
    </row>
    <row r="301" spans="31:31">
      <c r="AE301" s="32">
        <v>26</v>
      </c>
    </row>
    <row r="302" spans="31:31">
      <c r="AE302" s="32">
        <v>17</v>
      </c>
    </row>
    <row r="303" spans="31:31">
      <c r="AE303" s="32">
        <v>36</v>
      </c>
    </row>
    <row r="304" spans="31:31">
      <c r="AE304" s="32">
        <v>27</v>
      </c>
    </row>
    <row r="305" spans="31:31">
      <c r="AE305" s="32">
        <v>24</v>
      </c>
    </row>
    <row r="306" spans="31:31">
      <c r="AE306" s="32">
        <v>30</v>
      </c>
    </row>
    <row r="307" spans="31:31">
      <c r="AE307" s="32">
        <v>31</v>
      </c>
    </row>
    <row r="308" spans="31:31">
      <c r="AE308" s="32">
        <v>19</v>
      </c>
    </row>
    <row r="309" spans="31:31">
      <c r="AE309" s="32">
        <v>39</v>
      </c>
    </row>
    <row r="310" spans="31:31">
      <c r="AE310" s="32">
        <v>33</v>
      </c>
    </row>
    <row r="311" spans="31:31">
      <c r="AE311" s="32">
        <v>43</v>
      </c>
    </row>
    <row r="312" spans="31:31">
      <c r="AE312" s="32">
        <v>34</v>
      </c>
    </row>
    <row r="313" spans="31:31">
      <c r="AE313" s="32">
        <v>35</v>
      </c>
    </row>
    <row r="314" spans="31:31">
      <c r="AE314" s="32">
        <v>45</v>
      </c>
    </row>
    <row r="315" spans="31:31">
      <c r="AE315" s="32">
        <v>44</v>
      </c>
    </row>
    <row r="316" spans="31:31">
      <c r="AE316" s="32">
        <v>37</v>
      </c>
    </row>
    <row r="317" spans="31:31">
      <c r="AE317" s="32">
        <v>40</v>
      </c>
    </row>
    <row r="318" spans="31:31">
      <c r="AE318" s="32">
        <v>46</v>
      </c>
    </row>
    <row r="319" spans="31:31">
      <c r="AE319" s="32">
        <v>41</v>
      </c>
    </row>
    <row r="320" spans="31:31">
      <c r="AE320" s="32">
        <v>38</v>
      </c>
    </row>
    <row r="321" spans="31:31">
      <c r="AE321" s="32">
        <v>42</v>
      </c>
    </row>
    <row r="322" spans="31:31">
      <c r="AE322" s="32">
        <v>48</v>
      </c>
    </row>
    <row r="323" spans="31:31">
      <c r="AE323" s="32">
        <v>49</v>
      </c>
    </row>
    <row r="324" spans="31:31">
      <c r="AE324" s="32">
        <v>51</v>
      </c>
    </row>
    <row r="325" spans="31:31">
      <c r="AE325" s="32">
        <v>55</v>
      </c>
    </row>
    <row r="326" spans="31:31">
      <c r="AE326" s="32">
        <v>50</v>
      </c>
    </row>
    <row r="327" spans="31:31">
      <c r="AE327" s="32">
        <v>47</v>
      </c>
    </row>
    <row r="328" spans="31:31">
      <c r="AE328" s="32">
        <v>56</v>
      </c>
    </row>
    <row r="329" spans="31:31">
      <c r="AE329" s="32">
        <v>52</v>
      </c>
    </row>
    <row r="330" spans="31:31">
      <c r="AE330" s="32">
        <v>57</v>
      </c>
    </row>
    <row r="331" spans="31:31">
      <c r="AE331" s="32">
        <v>65</v>
      </c>
    </row>
    <row r="332" spans="31:31">
      <c r="AE332" s="32">
        <v>62</v>
      </c>
    </row>
    <row r="333" spans="31:31">
      <c r="AE333" s="32">
        <v>58</v>
      </c>
    </row>
    <row r="334" spans="31:31">
      <c r="AE334" s="32">
        <v>53</v>
      </c>
    </row>
    <row r="335" spans="31:31">
      <c r="AE335" s="32">
        <v>59</v>
      </c>
    </row>
    <row r="336" spans="31:31">
      <c r="AE336" s="32">
        <v>54</v>
      </c>
    </row>
    <row r="337" spans="31:31">
      <c r="AE337" s="32">
        <v>60</v>
      </c>
    </row>
    <row r="338" spans="31:31">
      <c r="AE338" s="32">
        <v>63</v>
      </c>
    </row>
    <row r="339" spans="31:31">
      <c r="AE339" s="32">
        <v>69</v>
      </c>
    </row>
    <row r="340" spans="31:31">
      <c r="AE340" s="32">
        <v>66</v>
      </c>
    </row>
    <row r="341" spans="31:31">
      <c r="AE341" s="32">
        <v>61</v>
      </c>
    </row>
    <row r="342" spans="31:31">
      <c r="AE342" s="32">
        <v>71</v>
      </c>
    </row>
    <row r="343" spans="31:31">
      <c r="AE343" s="32">
        <v>64</v>
      </c>
    </row>
    <row r="344" spans="31:31">
      <c r="AE344" s="32">
        <v>68</v>
      </c>
    </row>
    <row r="345" spans="31:31">
      <c r="AE345" s="32">
        <v>67</v>
      </c>
    </row>
    <row r="346" spans="31:31">
      <c r="AE346" s="32">
        <v>72</v>
      </c>
    </row>
    <row r="347" spans="31:31">
      <c r="AE347" s="32">
        <v>70</v>
      </c>
    </row>
    <row r="348" spans="31:31">
      <c r="AE348" s="32">
        <v>73</v>
      </c>
    </row>
    <row r="349" spans="31:31">
      <c r="AE349" s="32">
        <v>74</v>
      </c>
    </row>
    <row r="350" spans="31:31">
      <c r="AE350" s="32">
        <v>87</v>
      </c>
    </row>
    <row r="351" spans="31:31">
      <c r="AE351" s="32">
        <v>75</v>
      </c>
    </row>
    <row r="352" spans="31:31">
      <c r="AE352" s="32">
        <v>77</v>
      </c>
    </row>
    <row r="353" spans="31:31">
      <c r="AE353" s="32">
        <v>78</v>
      </c>
    </row>
    <row r="354" spans="31:31">
      <c r="AE354" s="32">
        <v>93</v>
      </c>
    </row>
    <row r="355" spans="31:31">
      <c r="AE355" s="32">
        <v>80</v>
      </c>
    </row>
    <row r="356" spans="31:31">
      <c r="AE356" s="32">
        <v>91</v>
      </c>
    </row>
    <row r="357" spans="31:31">
      <c r="AE357" s="32">
        <v>82</v>
      </c>
    </row>
    <row r="358" spans="31:31">
      <c r="AE358" s="32">
        <v>83</v>
      </c>
    </row>
    <row r="359" spans="31:31">
      <c r="AE359" s="32">
        <v>96</v>
      </c>
    </row>
    <row r="360" spans="31:31">
      <c r="AE360" s="32">
        <v>88</v>
      </c>
    </row>
    <row r="361" spans="31:31">
      <c r="AE361" s="32">
        <v>84</v>
      </c>
    </row>
    <row r="362" spans="31:31">
      <c r="AE362" s="32">
        <v>86</v>
      </c>
    </row>
    <row r="363" spans="31:31">
      <c r="AE363" s="32">
        <v>98</v>
      </c>
    </row>
    <row r="364" spans="31:31">
      <c r="AE364" s="32">
        <v>76</v>
      </c>
    </row>
    <row r="365" spans="31:31">
      <c r="AE365" s="32">
        <v>81</v>
      </c>
    </row>
    <row r="366" spans="31:31">
      <c r="AE366" s="32">
        <v>89</v>
      </c>
    </row>
    <row r="367" spans="31:31">
      <c r="AE367" s="32">
        <v>92</v>
      </c>
    </row>
    <row r="368" spans="31:31">
      <c r="AE368" s="32">
        <v>85</v>
      </c>
    </row>
    <row r="369" spans="31:31">
      <c r="AE369" s="32">
        <v>78</v>
      </c>
    </row>
    <row r="370" spans="31:31">
      <c r="AE370" s="32">
        <v>90</v>
      </c>
    </row>
    <row r="371" spans="31:31">
      <c r="AE371" s="32">
        <v>106</v>
      </c>
    </row>
    <row r="372" spans="31:31">
      <c r="AE372" s="32">
        <v>94</v>
      </c>
    </row>
    <row r="373" spans="31:31">
      <c r="AE373" s="32">
        <v>94</v>
      </c>
    </row>
    <row r="374" spans="31:31">
      <c r="AE374" s="32">
        <v>97</v>
      </c>
    </row>
    <row r="375" spans="31:31">
      <c r="AE375" s="32">
        <v>99</v>
      </c>
    </row>
    <row r="376" spans="31:31">
      <c r="AE376" s="32">
        <v>100</v>
      </c>
    </row>
    <row r="377" spans="31:31">
      <c r="AE377" s="32">
        <v>105</v>
      </c>
    </row>
    <row r="378" spans="31:31">
      <c r="AE378" s="32">
        <v>101</v>
      </c>
    </row>
    <row r="379" spans="31:31">
      <c r="AE379" s="32">
        <v>102</v>
      </c>
    </row>
    <row r="380" spans="31:31">
      <c r="AE380" s="32">
        <v>103</v>
      </c>
    </row>
    <row r="381" spans="31:31">
      <c r="AE381" s="32">
        <v>109</v>
      </c>
    </row>
    <row r="382" spans="31:31">
      <c r="AE382" s="32">
        <v>108</v>
      </c>
    </row>
    <row r="383" spans="31:31">
      <c r="AE383" s="32">
        <v>110</v>
      </c>
    </row>
    <row r="384" spans="31:31">
      <c r="AE384" s="32">
        <v>111</v>
      </c>
    </row>
    <row r="385" spans="31:31">
      <c r="AE385" s="32">
        <v>112</v>
      </c>
    </row>
    <row r="386" spans="31:31">
      <c r="AE386" s="32">
        <v>113</v>
      </c>
    </row>
    <row r="387" spans="31:31">
      <c r="AE387" s="32">
        <v>115</v>
      </c>
    </row>
    <row r="388" spans="31:31">
      <c r="AE388" s="32">
        <v>117</v>
      </c>
    </row>
    <row r="389" spans="31:31">
      <c r="AE389" s="32">
        <v>118</v>
      </c>
    </row>
    <row r="390" spans="31:31">
      <c r="AE390" s="32">
        <v>134</v>
      </c>
    </row>
    <row r="391" spans="31:31">
      <c r="AE391" s="32">
        <v>119</v>
      </c>
    </row>
    <row r="392" spans="31:31">
      <c r="AE392" s="32">
        <v>120</v>
      </c>
    </row>
    <row r="393" spans="31:31">
      <c r="AE393" s="32">
        <v>121</v>
      </c>
    </row>
    <row r="394" spans="31:31">
      <c r="AE394" s="32">
        <v>122</v>
      </c>
    </row>
    <row r="395" spans="31:31">
      <c r="AE395" s="32">
        <v>181</v>
      </c>
    </row>
    <row r="396" spans="31:31">
      <c r="AE396" s="32">
        <v>104</v>
      </c>
    </row>
    <row r="397" spans="31:31">
      <c r="AE397" s="32">
        <v>124</v>
      </c>
    </row>
    <row r="398" spans="31:31">
      <c r="AE398" s="32">
        <v>124</v>
      </c>
    </row>
    <row r="399" spans="31:31">
      <c r="AE399" s="32">
        <v>126</v>
      </c>
    </row>
    <row r="400" spans="31:31">
      <c r="AE400" s="32">
        <v>127</v>
      </c>
    </row>
    <row r="401" spans="31:31">
      <c r="AE401" s="32">
        <v>127</v>
      </c>
    </row>
    <row r="402" spans="31:31">
      <c r="AE402" s="32">
        <v>130</v>
      </c>
    </row>
    <row r="403" spans="31:31">
      <c r="AE403" s="32">
        <v>131</v>
      </c>
    </row>
    <row r="404" spans="31:31">
      <c r="AE404" s="32">
        <v>132</v>
      </c>
    </row>
    <row r="405" spans="31:31">
      <c r="AE405" s="32">
        <v>133</v>
      </c>
    </row>
    <row r="406" spans="31:31">
      <c r="AE406" s="32">
        <v>107</v>
      </c>
    </row>
    <row r="407" spans="31:31">
      <c r="AE407" s="32">
        <v>135</v>
      </c>
    </row>
    <row r="408" spans="31:31">
      <c r="AE408" s="32">
        <v>136</v>
      </c>
    </row>
    <row r="409" spans="31:31">
      <c r="AE409" s="32">
        <v>137</v>
      </c>
    </row>
    <row r="410" spans="31:31">
      <c r="AE410" s="32">
        <v>137</v>
      </c>
    </row>
    <row r="411" spans="31:31">
      <c r="AE411" s="32">
        <v>123</v>
      </c>
    </row>
    <row r="412" spans="31:31">
      <c r="AE412" s="32">
        <v>139</v>
      </c>
    </row>
    <row r="413" spans="31:31">
      <c r="AE413" s="32">
        <v>139</v>
      </c>
    </row>
    <row r="414" spans="31:31">
      <c r="AE414" s="32">
        <v>116</v>
      </c>
    </row>
    <row r="415" spans="31:31">
      <c r="AE415" s="32">
        <v>141</v>
      </c>
    </row>
    <row r="416" spans="31:31">
      <c r="AE416" s="32">
        <v>129</v>
      </c>
    </row>
    <row r="417" spans="31:31">
      <c r="AE417" s="32">
        <v>142</v>
      </c>
    </row>
    <row r="418" spans="31:31">
      <c r="AE418" s="32">
        <v>143</v>
      </c>
    </row>
    <row r="419" spans="31:31">
      <c r="AE419" s="32">
        <v>181</v>
      </c>
    </row>
    <row r="420" spans="31:31">
      <c r="AE420" s="32">
        <v>144</v>
      </c>
    </row>
    <row r="421" spans="31:31">
      <c r="AE421" s="32">
        <v>145</v>
      </c>
    </row>
    <row r="422" spans="31:31">
      <c r="AE422" s="32">
        <v>114</v>
      </c>
    </row>
    <row r="423" spans="31:31">
      <c r="AE423" s="32">
        <v>146</v>
      </c>
    </row>
    <row r="424" spans="31:31">
      <c r="AE424" s="32">
        <v>147</v>
      </c>
    </row>
    <row r="425" spans="31:31">
      <c r="AE425" s="32">
        <v>148</v>
      </c>
    </row>
    <row r="426" spans="31:31">
      <c r="AE426" s="32">
        <v>181</v>
      </c>
    </row>
    <row r="427" spans="31:31">
      <c r="AE427" s="32">
        <v>149</v>
      </c>
    </row>
    <row r="428" spans="31:31">
      <c r="AE428" s="32">
        <v>149</v>
      </c>
    </row>
    <row r="429" spans="31:31">
      <c r="AE429" s="32">
        <v>149</v>
      </c>
    </row>
    <row r="430" spans="31:31">
      <c r="AE430" s="32">
        <v>152</v>
      </c>
    </row>
    <row r="431" spans="31:31">
      <c r="AE431" s="32">
        <v>153</v>
      </c>
    </row>
    <row r="432" spans="31:31">
      <c r="AE432" s="32">
        <v>154</v>
      </c>
    </row>
    <row r="433" spans="31:31">
      <c r="AE433" s="32">
        <v>155</v>
      </c>
    </row>
    <row r="434" spans="31:31">
      <c r="AE434" s="32">
        <v>155</v>
      </c>
    </row>
    <row r="435" spans="31:31">
      <c r="AE435" s="32">
        <v>157</v>
      </c>
    </row>
    <row r="436" spans="31:31">
      <c r="AE436" s="32">
        <v>158</v>
      </c>
    </row>
    <row r="437" spans="31:31">
      <c r="AE437" s="32">
        <v>159</v>
      </c>
    </row>
    <row r="438" spans="31:31">
      <c r="AE438" s="32">
        <v>160</v>
      </c>
    </row>
    <row r="439" spans="31:31">
      <c r="AE439" s="32">
        <v>160</v>
      </c>
    </row>
    <row r="440" spans="31:31">
      <c r="AE440" s="32">
        <v>181</v>
      </c>
    </row>
    <row r="441" spans="31:31">
      <c r="AE441" s="32">
        <v>162</v>
      </c>
    </row>
    <row r="442" spans="31:31">
      <c r="AE442" s="32">
        <v>181</v>
      </c>
    </row>
    <row r="443" spans="31:31">
      <c r="AE443" s="32">
        <v>163</v>
      </c>
    </row>
    <row r="444" spans="31:31">
      <c r="AE444" s="32">
        <v>164</v>
      </c>
    </row>
    <row r="445" spans="31:31">
      <c r="AE445" s="32">
        <v>165</v>
      </c>
    </row>
    <row r="446" spans="31:31">
      <c r="AE446" s="32">
        <v>166</v>
      </c>
    </row>
    <row r="447" spans="31:31">
      <c r="AE447" s="32">
        <v>167</v>
      </c>
    </row>
    <row r="448" spans="31:31">
      <c r="AE448" s="32">
        <v>181</v>
      </c>
    </row>
    <row r="449" spans="31:31">
      <c r="AE449" s="32">
        <v>168</v>
      </c>
    </row>
    <row r="450" spans="31:31">
      <c r="AE450" s="32">
        <v>169</v>
      </c>
    </row>
    <row r="451" spans="31:31">
      <c r="AE451" s="32">
        <v>170</v>
      </c>
    </row>
    <row r="452" spans="31:31">
      <c r="AE452" s="32">
        <v>170</v>
      </c>
    </row>
    <row r="453" spans="31:31">
      <c r="AE453" s="32">
        <v>181</v>
      </c>
    </row>
    <row r="454" spans="31:31">
      <c r="AE454" s="32">
        <v>172</v>
      </c>
    </row>
    <row r="455" spans="31:31">
      <c r="AE455" s="32">
        <v>173</v>
      </c>
    </row>
    <row r="456" spans="31:31">
      <c r="AE456" s="32">
        <v>174</v>
      </c>
    </row>
    <row r="457" spans="31:31">
      <c r="AE457" s="32">
        <v>181</v>
      </c>
    </row>
    <row r="458" spans="31:31">
      <c r="AE458" s="32">
        <v>175</v>
      </c>
    </row>
    <row r="459" spans="31:31">
      <c r="AE459" s="32">
        <v>176</v>
      </c>
    </row>
    <row r="460" spans="31:31">
      <c r="AE460" s="32">
        <v>181</v>
      </c>
    </row>
    <row r="461" spans="31:31">
      <c r="AE461" s="32">
        <v>177</v>
      </c>
    </row>
    <row r="462" spans="31:31">
      <c r="AE462" s="32">
        <v>178</v>
      </c>
    </row>
    <row r="463" spans="31:31">
      <c r="AE463" s="32">
        <v>178</v>
      </c>
    </row>
    <row r="464" spans="31:31">
      <c r="AE464" s="32">
        <v>180</v>
      </c>
    </row>
    <row r="465" spans="31:31">
      <c r="AE465" s="32">
        <v>181</v>
      </c>
    </row>
    <row r="466" spans="31:31">
      <c r="AE466" s="32">
        <v>181</v>
      </c>
    </row>
    <row r="467" spans="31:31">
      <c r="AE467" s="32">
        <v>181</v>
      </c>
    </row>
    <row r="468" spans="31:31">
      <c r="AE468" s="32">
        <v>181</v>
      </c>
    </row>
    <row r="469" spans="31:31">
      <c r="AE469" s="32">
        <v>181</v>
      </c>
    </row>
    <row r="470" spans="31:31">
      <c r="AE470" s="32">
        <v>181</v>
      </c>
    </row>
    <row r="471" spans="31:31">
      <c r="AE471" s="32">
        <v>181</v>
      </c>
    </row>
    <row r="472" spans="31:31">
      <c r="AE472" s="32">
        <v>181</v>
      </c>
    </row>
    <row r="473" spans="31:31">
      <c r="AE473" s="32">
        <v>181</v>
      </c>
    </row>
    <row r="474" spans="31:31">
      <c r="AE474" s="32">
        <v>181</v>
      </c>
    </row>
    <row r="475" spans="31:31">
      <c r="AE475" s="32">
        <v>181</v>
      </c>
    </row>
    <row r="476" spans="31:31">
      <c r="AE476" s="32">
        <v>181</v>
      </c>
    </row>
    <row r="477" spans="31:31">
      <c r="AE477" s="32">
        <v>181</v>
      </c>
    </row>
    <row r="478" spans="31:31">
      <c r="AE478" s="32">
        <v>181</v>
      </c>
    </row>
    <row r="479" spans="31:31">
      <c r="AE479" s="32">
        <v>181</v>
      </c>
    </row>
    <row r="480" spans="31:31">
      <c r="AE480" s="32">
        <v>181</v>
      </c>
    </row>
    <row r="481" spans="31:31">
      <c r="AE481" s="32">
        <v>181</v>
      </c>
    </row>
    <row r="482" spans="31:31">
      <c r="AE482" s="32">
        <v>181</v>
      </c>
    </row>
    <row r="483" spans="31:31">
      <c r="AE483" s="32">
        <v>181</v>
      </c>
    </row>
    <row r="484" spans="31:31">
      <c r="AE484" s="32">
        <v>181</v>
      </c>
    </row>
    <row r="485" spans="31:31">
      <c r="AE485" s="32">
        <v>181</v>
      </c>
    </row>
    <row r="486" spans="31:31">
      <c r="AE486" s="32">
        <v>181</v>
      </c>
    </row>
    <row r="487" spans="31:31">
      <c r="AE487" s="32">
        <v>181</v>
      </c>
    </row>
    <row r="488" spans="31:31">
      <c r="AE488" s="32">
        <v>181</v>
      </c>
    </row>
    <row r="489" spans="31:31">
      <c r="AE489" s="32">
        <v>181</v>
      </c>
    </row>
    <row r="490" spans="31:31">
      <c r="AE490" s="32">
        <v>181</v>
      </c>
    </row>
    <row r="491" spans="31:31">
      <c r="AE491" s="32">
        <v>181</v>
      </c>
    </row>
  </sheetData>
  <sortState ref="B5:AF220">
    <sortCondition descending="1" ref="D5"/>
  </sortState>
  <phoneticPr fontId="8" type="noConversion"/>
  <pageMargins left="0" right="0" top="0" bottom="0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A29"/>
  <sheetViews>
    <sheetView workbookViewId="0">
      <selection activeCell="C22" sqref="C22"/>
    </sheetView>
  </sheetViews>
  <sheetFormatPr defaultRowHeight="12.75"/>
  <cols>
    <col min="1" max="1" width="100.7109375" customWidth="1"/>
  </cols>
  <sheetData>
    <row r="1" spans="1:1" s="69" customFormat="1" ht="18">
      <c r="A1" s="70" t="s">
        <v>105</v>
      </c>
    </row>
    <row r="2" spans="1:1" s="69" customFormat="1" ht="15"/>
    <row r="3" spans="1:1" s="69" customFormat="1" ht="15">
      <c r="A3" s="69" t="s">
        <v>108</v>
      </c>
    </row>
    <row r="4" spans="1:1" s="69" customFormat="1" ht="15">
      <c r="A4" s="69" t="s">
        <v>106</v>
      </c>
    </row>
    <row r="5" spans="1:1" s="69" customFormat="1" ht="15">
      <c r="A5" s="69" t="s">
        <v>107</v>
      </c>
    </row>
    <row r="6" spans="1:1" s="69" customFormat="1" ht="15"/>
    <row r="7" spans="1:1" s="69" customFormat="1" ht="15">
      <c r="A7" s="69" t="s">
        <v>109</v>
      </c>
    </row>
    <row r="8" spans="1:1" s="69" customFormat="1" ht="15"/>
    <row r="9" spans="1:1" s="69" customFormat="1" ht="15">
      <c r="A9" s="69" t="s">
        <v>110</v>
      </c>
    </row>
    <row r="10" spans="1:1" s="69" customFormat="1" ht="15">
      <c r="A10" s="69" t="s">
        <v>111</v>
      </c>
    </row>
    <row r="11" spans="1:1" s="69" customFormat="1" ht="15"/>
    <row r="12" spans="1:1" s="69" customFormat="1" ht="15">
      <c r="A12" s="69" t="s">
        <v>112</v>
      </c>
    </row>
    <row r="13" spans="1:1" s="69" customFormat="1" ht="15">
      <c r="A13" s="69" t="s">
        <v>113</v>
      </c>
    </row>
    <row r="14" spans="1:1" s="69" customFormat="1" ht="15">
      <c r="A14" s="69" t="s">
        <v>114</v>
      </c>
    </row>
    <row r="15" spans="1:1" s="69" customFormat="1" ht="15">
      <c r="A15" s="69" t="s">
        <v>115</v>
      </c>
    </row>
    <row r="16" spans="1:1" s="69" customFormat="1" ht="15"/>
    <row r="17" spans="1:1" s="69" customFormat="1" ht="15"/>
    <row r="18" spans="1:1" s="69" customFormat="1" ht="18">
      <c r="A18" s="70" t="s">
        <v>116</v>
      </c>
    </row>
    <row r="19" spans="1:1" s="69" customFormat="1" ht="15"/>
    <row r="20" spans="1:1" s="69" customFormat="1" ht="15">
      <c r="A20" s="69" t="s">
        <v>117</v>
      </c>
    </row>
    <row r="21" spans="1:1" s="69" customFormat="1" ht="15">
      <c r="A21" s="69" t="s">
        <v>118</v>
      </c>
    </row>
    <row r="22" spans="1:1" s="69" customFormat="1" ht="15"/>
    <row r="23" spans="1:1" s="69" customFormat="1" ht="15">
      <c r="A23" s="69" t="s">
        <v>120</v>
      </c>
    </row>
    <row r="24" spans="1:1" s="69" customFormat="1" ht="15"/>
    <row r="25" spans="1:1" s="69" customFormat="1" ht="15">
      <c r="A25" s="69" t="s">
        <v>119</v>
      </c>
    </row>
    <row r="26" spans="1:1" s="69" customFormat="1" ht="15">
      <c r="A26" s="69" t="s">
        <v>111</v>
      </c>
    </row>
    <row r="27" spans="1:1" s="69" customFormat="1" ht="15"/>
    <row r="28" spans="1:1" s="69" customFormat="1" ht="15">
      <c r="A28" s="69" t="s">
        <v>121</v>
      </c>
    </row>
    <row r="29" spans="1:1" s="69" customFormat="1" ht="15">
      <c r="A29" s="69" t="s">
        <v>122</v>
      </c>
    </row>
  </sheetData>
  <phoneticPr fontId="8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EK52"/>
  <sheetViews>
    <sheetView zoomScaleNormal="100" workbookViewId="0">
      <pane xSplit="4" topLeftCell="E1" activePane="topRight" state="frozen"/>
      <selection activeCell="A19" sqref="A19"/>
      <selection pane="topRight" activeCell="B5" sqref="B5:AA25"/>
    </sheetView>
  </sheetViews>
  <sheetFormatPr defaultRowHeight="12.75"/>
  <cols>
    <col min="1" max="1" width="5.7109375" customWidth="1"/>
    <col min="2" max="2" width="21.140625" customWidth="1"/>
    <col min="3" max="3" width="15.140625" customWidth="1"/>
    <col min="4" max="4" width="8.7109375" customWidth="1"/>
    <col min="5" max="5" width="1.7109375" customWidth="1"/>
    <col min="6" max="6" width="5.42578125" customWidth="1"/>
    <col min="7" max="7" width="7.7109375" customWidth="1"/>
    <col min="8" max="8" width="1.7109375" customWidth="1"/>
    <col min="9" max="27" width="4.140625" customWidth="1"/>
    <col min="30" max="31" width="4.7109375" style="10" customWidth="1"/>
    <col min="32" max="34" width="4.7109375" customWidth="1"/>
    <col min="35" max="35" width="4.7109375" style="10" customWidth="1"/>
    <col min="36" max="56" width="4.7109375" customWidth="1"/>
    <col min="138" max="141" width="5.7109375" style="10" customWidth="1"/>
  </cols>
  <sheetData>
    <row r="1" spans="1:141" ht="15.75">
      <c r="A1" s="1"/>
      <c r="B1" s="2" t="s">
        <v>14</v>
      </c>
      <c r="C1" s="3"/>
      <c r="AC1">
        <f>COUNT(I5:AA25)-(O2+P2+V2+W2)</f>
        <v>8</v>
      </c>
    </row>
    <row r="2" spans="1:141" ht="14.25">
      <c r="A2" s="1"/>
      <c r="B2" s="4"/>
      <c r="C2" s="22" t="s">
        <v>15</v>
      </c>
      <c r="I2">
        <f>COUNT(I5:I25)</f>
        <v>0</v>
      </c>
      <c r="J2">
        <f t="shared" ref="J2:Y2" si="0">COUNT(J5:J25)</f>
        <v>1</v>
      </c>
      <c r="K2">
        <f t="shared" si="0"/>
        <v>1</v>
      </c>
      <c r="L2">
        <f t="shared" si="0"/>
        <v>0</v>
      </c>
      <c r="M2">
        <f t="shared" si="0"/>
        <v>0</v>
      </c>
      <c r="N2">
        <f t="shared" si="0"/>
        <v>3</v>
      </c>
      <c r="O2">
        <f t="shared" si="0"/>
        <v>1</v>
      </c>
      <c r="P2">
        <f t="shared" si="0"/>
        <v>2</v>
      </c>
      <c r="Q2">
        <f t="shared" si="0"/>
        <v>3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1</v>
      </c>
      <c r="X2">
        <f t="shared" si="0"/>
        <v>0</v>
      </c>
      <c r="Y2">
        <f t="shared" si="0"/>
        <v>0</v>
      </c>
    </row>
    <row r="3" spans="1:141">
      <c r="A3" s="1"/>
      <c r="B3" s="102">
        <v>43764</v>
      </c>
      <c r="C3" s="134" t="s">
        <v>229</v>
      </c>
      <c r="D3" s="10"/>
      <c r="E3" s="10"/>
      <c r="F3" s="10"/>
      <c r="G3" s="10"/>
      <c r="H3" s="10"/>
      <c r="I3" s="31" t="str">
        <f>IF(SUM(I5:I407)&gt;70,1,"")</f>
        <v/>
      </c>
      <c r="J3" s="31">
        <f>IF(SUM(J5:J407)&gt;7,1,"")</f>
        <v>1</v>
      </c>
      <c r="K3" s="31">
        <f t="shared" ref="K3:Y3" si="1">IF(SUM(K5:K407)&gt;7,1,"")</f>
        <v>1</v>
      </c>
      <c r="L3" s="31" t="str">
        <f t="shared" si="1"/>
        <v/>
      </c>
      <c r="M3" s="31" t="str">
        <f t="shared" si="1"/>
        <v/>
      </c>
      <c r="N3" s="31">
        <f t="shared" si="1"/>
        <v>1</v>
      </c>
      <c r="O3" s="31">
        <f t="shared" si="1"/>
        <v>1</v>
      </c>
      <c r="P3" s="31">
        <f t="shared" si="1"/>
        <v>1</v>
      </c>
      <c r="Q3" s="31">
        <f t="shared" si="1"/>
        <v>1</v>
      </c>
      <c r="R3" s="31" t="str">
        <f t="shared" si="1"/>
        <v/>
      </c>
      <c r="S3" s="31" t="str">
        <f t="shared" si="1"/>
        <v/>
      </c>
      <c r="T3" s="31" t="str">
        <f t="shared" si="1"/>
        <v/>
      </c>
      <c r="U3" s="31" t="str">
        <f t="shared" si="1"/>
        <v/>
      </c>
      <c r="V3" s="31" t="str">
        <f t="shared" si="1"/>
        <v/>
      </c>
      <c r="W3" s="31">
        <f t="shared" si="1"/>
        <v>1</v>
      </c>
      <c r="X3" s="31" t="str">
        <f t="shared" si="1"/>
        <v/>
      </c>
      <c r="Y3" s="31" t="str">
        <f t="shared" si="1"/>
        <v/>
      </c>
      <c r="Z3" s="31" t="str">
        <f t="shared" ref="Z3:AA3" si="2">IF(SUM(Z5:Z407)&gt;100,1,"")</f>
        <v/>
      </c>
      <c r="AA3" s="31" t="str">
        <f t="shared" si="2"/>
        <v/>
      </c>
      <c r="AB3" s="10"/>
    </row>
    <row r="4" spans="1:141" ht="90.95" customHeight="1">
      <c r="A4" s="5" t="s">
        <v>0</v>
      </c>
      <c r="B4" s="6" t="s">
        <v>1</v>
      </c>
      <c r="C4" s="6" t="s">
        <v>2</v>
      </c>
      <c r="D4" s="21" t="s">
        <v>6</v>
      </c>
      <c r="E4" s="12"/>
      <c r="F4" s="12" t="s">
        <v>12</v>
      </c>
      <c r="G4" s="12" t="s">
        <v>81</v>
      </c>
      <c r="H4" s="12"/>
      <c r="I4" s="103" t="s">
        <v>230</v>
      </c>
      <c r="J4" s="103" t="s">
        <v>232</v>
      </c>
      <c r="K4" s="11" t="s">
        <v>3</v>
      </c>
      <c r="L4" s="13" t="s">
        <v>4</v>
      </c>
      <c r="M4" s="13" t="s">
        <v>5</v>
      </c>
      <c r="N4" s="111" t="s">
        <v>231</v>
      </c>
      <c r="O4" s="11" t="s">
        <v>77</v>
      </c>
      <c r="P4" s="13" t="s">
        <v>124</v>
      </c>
      <c r="Q4" s="11" t="s">
        <v>7</v>
      </c>
      <c r="R4" s="11" t="s">
        <v>8</v>
      </c>
      <c r="S4" s="11" t="s">
        <v>9</v>
      </c>
      <c r="T4" s="111" t="s">
        <v>163</v>
      </c>
      <c r="U4" s="103" t="s">
        <v>233</v>
      </c>
      <c r="V4" s="13" t="s">
        <v>125</v>
      </c>
      <c r="W4" s="13" t="s">
        <v>126</v>
      </c>
      <c r="X4" s="11" t="s">
        <v>10</v>
      </c>
      <c r="Y4" s="11" t="s">
        <v>11</v>
      </c>
      <c r="Z4" s="11"/>
      <c r="AA4" s="11"/>
      <c r="AC4" s="13"/>
    </row>
    <row r="5" spans="1:141" ht="15.75">
      <c r="A5" s="7" t="str">
        <f t="shared" ref="A5:A13" si="3">EJ5&amp;EK5</f>
        <v>1(1)</v>
      </c>
      <c r="B5" s="8" t="s">
        <v>202</v>
      </c>
      <c r="C5" s="9" t="s">
        <v>102</v>
      </c>
      <c r="D5" s="20">
        <f t="shared" ref="D5:D25" si="4">SUM(I5:AA5)</f>
        <v>569</v>
      </c>
      <c r="E5" s="18"/>
      <c r="F5" s="14">
        <f t="shared" ref="F5:F25" si="5">COUNT(I5:AA5)</f>
        <v>4</v>
      </c>
      <c r="G5" s="19">
        <f t="shared" ref="G5:G25" si="6">SUM((D5)/(F5*2))</f>
        <v>71.125</v>
      </c>
      <c r="H5" s="18"/>
      <c r="I5" s="14"/>
      <c r="J5" s="14">
        <v>141</v>
      </c>
      <c r="K5" s="14"/>
      <c r="L5" s="14"/>
      <c r="M5" s="14"/>
      <c r="N5" s="14"/>
      <c r="O5" s="14">
        <v>159</v>
      </c>
      <c r="P5" s="14"/>
      <c r="Q5" s="14">
        <v>162</v>
      </c>
      <c r="R5" s="14"/>
      <c r="S5" s="14"/>
      <c r="T5" s="14"/>
      <c r="U5" s="14"/>
      <c r="V5" s="14"/>
      <c r="W5" s="14">
        <v>107</v>
      </c>
      <c r="X5" s="14"/>
      <c r="Y5" s="14"/>
      <c r="Z5" s="14"/>
      <c r="AA5" s="14"/>
      <c r="AC5" s="66"/>
      <c r="AD5" s="17">
        <v>1</v>
      </c>
      <c r="AE5" s="32">
        <f>IF(D5&gt;1,ROW(1:1),"-")</f>
        <v>1</v>
      </c>
      <c r="AF5" s="32">
        <f t="shared" ref="AF5:AF13" si="7">IF(F5&gt;1,ROW(1:1),"-")</f>
        <v>1</v>
      </c>
      <c r="AJ5" s="56">
        <f t="shared" ref="AJ5:AJ13" si="8">COUNT($I$3,I5,H5)</f>
        <v>0</v>
      </c>
      <c r="AK5" s="10">
        <f t="shared" ref="AK5:AK13" si="9">COUNT($J$3,J5,I5)</f>
        <v>2</v>
      </c>
      <c r="AL5" s="10">
        <f t="shared" ref="AL5:AL13" si="10">COUNT($K$3,K5,J5)</f>
        <v>2</v>
      </c>
      <c r="AM5" s="10">
        <f t="shared" ref="AM5:AM13" si="11">COUNT($L$3,L5,K5)</f>
        <v>0</v>
      </c>
      <c r="AN5" s="10">
        <f t="shared" ref="AN5:AN13" si="12">COUNT($M$3,M5,L5)</f>
        <v>0</v>
      </c>
      <c r="AO5" s="10">
        <f t="shared" ref="AO5:AO13" si="13">COUNT($N$3,N5,M5)</f>
        <v>1</v>
      </c>
      <c r="AP5" s="10">
        <f t="shared" ref="AP5:AP13" si="14">COUNT($O$3,O5,N5)</f>
        <v>2</v>
      </c>
      <c r="AQ5" s="10">
        <f t="shared" ref="AQ5:AQ13" si="15">COUNT($P$3,P5,O5)</f>
        <v>2</v>
      </c>
      <c r="AR5" s="10">
        <f t="shared" ref="AR5:AR13" si="16">COUNT($Q$3,Q5,P5)</f>
        <v>2</v>
      </c>
      <c r="AS5" s="10">
        <f t="shared" ref="AS5:AS13" si="17">COUNT($R$3,R5,Q5)</f>
        <v>1</v>
      </c>
      <c r="AT5" s="10">
        <f t="shared" ref="AT5:AT13" si="18">COUNT($S$3,S5,R5)</f>
        <v>0</v>
      </c>
      <c r="AU5" s="10">
        <f t="shared" ref="AU5:AU13" si="19">COUNT($T$3,T5,S5)</f>
        <v>0</v>
      </c>
      <c r="AV5" s="10">
        <f t="shared" ref="AV5:AV13" si="20">COUNT($U$3,U5,T5)</f>
        <v>0</v>
      </c>
      <c r="AW5" s="10">
        <f t="shared" ref="AW5:AW13" si="21">COUNT($V$3,V5,U5)</f>
        <v>0</v>
      </c>
      <c r="AX5" s="10">
        <f t="shared" ref="AX5:AX13" si="22">COUNT($W$3,W5,V5)</f>
        <v>2</v>
      </c>
      <c r="AY5" s="10">
        <f t="shared" ref="AY5:AY13" si="23">COUNT($X$3,X5,W5)</f>
        <v>1</v>
      </c>
      <c r="AZ5" s="10">
        <f t="shared" ref="AZ5:AZ13" si="24">COUNT($Y$3,Y5,X5)</f>
        <v>0</v>
      </c>
      <c r="BA5" s="10">
        <f t="shared" ref="BA5:BA13" si="25">COUNT($Z$3,Z5,Y5)</f>
        <v>0</v>
      </c>
      <c r="BB5" s="10">
        <f t="shared" ref="BB5:BB13" si="26">COUNT($AA$3,AA5,Z5)</f>
        <v>0</v>
      </c>
      <c r="BC5" s="10"/>
      <c r="BD5" s="10">
        <f t="shared" ref="BD5:BD13" si="27">COUNTIF(AI5:BC5,"&gt;1")</f>
        <v>6</v>
      </c>
      <c r="BE5">
        <f t="shared" ref="BE5:BE13" si="28">IF(H5="x",1,2)</f>
        <v>2</v>
      </c>
      <c r="EH5" s="10">
        <v>1</v>
      </c>
      <c r="EJ5" s="10">
        <f t="shared" ref="EJ5:EJ13" si="29">IF(BD5&gt;=1,AE5,"")</f>
        <v>1</v>
      </c>
      <c r="EK5" s="10" t="str">
        <f t="shared" ref="EK5:EK13" si="30">IF(BE5&gt;1,"("&amp;AD5&amp;")","("&amp;AF5&amp;")")</f>
        <v>(1)</v>
      </c>
    </row>
    <row r="6" spans="1:141" ht="15.75">
      <c r="A6" s="7" t="str">
        <f t="shared" si="3"/>
        <v>2(2)</v>
      </c>
      <c r="B6" s="8" t="s">
        <v>278</v>
      </c>
      <c r="C6" s="9" t="s">
        <v>85</v>
      </c>
      <c r="D6" s="20">
        <f t="shared" si="4"/>
        <v>92</v>
      </c>
      <c r="E6" s="18"/>
      <c r="F6" s="14">
        <f t="shared" si="5"/>
        <v>1</v>
      </c>
      <c r="G6" s="19">
        <f t="shared" si="6"/>
        <v>46</v>
      </c>
      <c r="H6" s="18"/>
      <c r="I6" s="45"/>
      <c r="J6" s="45"/>
      <c r="K6" s="45"/>
      <c r="L6" s="45"/>
      <c r="M6" s="45"/>
      <c r="N6" s="45"/>
      <c r="O6" s="45"/>
      <c r="P6" s="45">
        <v>92</v>
      </c>
      <c r="Q6" s="29"/>
      <c r="R6" s="45"/>
      <c r="S6" s="45"/>
      <c r="T6" s="45"/>
      <c r="U6" s="45"/>
      <c r="V6" s="45"/>
      <c r="W6" s="45"/>
      <c r="X6" s="45"/>
      <c r="Y6" s="45"/>
      <c r="Z6" s="45"/>
      <c r="AA6" s="45"/>
      <c r="AD6" s="17">
        <v>2</v>
      </c>
      <c r="AE6" s="32">
        <f>IF(AND(D6=D5,D6=D4),ROW(#REF!),IF(D6=D5,ROW(1:1),IF(D6&gt;1,ROW(2:2),"-")))</f>
        <v>2</v>
      </c>
      <c r="AF6" s="32" t="str">
        <f t="shared" si="7"/>
        <v>-</v>
      </c>
      <c r="AJ6" s="56">
        <f t="shared" si="8"/>
        <v>0</v>
      </c>
      <c r="AK6" s="10">
        <f t="shared" si="9"/>
        <v>1</v>
      </c>
      <c r="AL6" s="10">
        <f t="shared" si="10"/>
        <v>1</v>
      </c>
      <c r="AM6" s="10">
        <f t="shared" si="11"/>
        <v>0</v>
      </c>
      <c r="AN6" s="10">
        <f t="shared" si="12"/>
        <v>0</v>
      </c>
      <c r="AO6" s="10">
        <f t="shared" si="13"/>
        <v>1</v>
      </c>
      <c r="AP6" s="10">
        <f t="shared" si="14"/>
        <v>1</v>
      </c>
      <c r="AQ6" s="10">
        <f t="shared" si="15"/>
        <v>2</v>
      </c>
      <c r="AR6" s="10">
        <f t="shared" si="16"/>
        <v>2</v>
      </c>
      <c r="AS6" s="10">
        <f t="shared" si="17"/>
        <v>0</v>
      </c>
      <c r="AT6" s="10">
        <f t="shared" si="18"/>
        <v>0</v>
      </c>
      <c r="AU6" s="10">
        <f t="shared" si="19"/>
        <v>0</v>
      </c>
      <c r="AV6" s="10">
        <f t="shared" si="20"/>
        <v>0</v>
      </c>
      <c r="AW6" s="10">
        <f t="shared" si="21"/>
        <v>0</v>
      </c>
      <c r="AX6" s="10">
        <f t="shared" si="22"/>
        <v>1</v>
      </c>
      <c r="AY6" s="10">
        <f t="shared" si="23"/>
        <v>0</v>
      </c>
      <c r="AZ6" s="10">
        <f t="shared" si="24"/>
        <v>0</v>
      </c>
      <c r="BA6" s="10">
        <f t="shared" si="25"/>
        <v>0</v>
      </c>
      <c r="BB6" s="10">
        <f t="shared" si="26"/>
        <v>0</v>
      </c>
      <c r="BC6" s="10"/>
      <c r="BD6" s="10">
        <f t="shared" si="27"/>
        <v>2</v>
      </c>
      <c r="BE6">
        <f t="shared" si="28"/>
        <v>2</v>
      </c>
      <c r="EH6" s="10">
        <v>3</v>
      </c>
      <c r="EJ6" s="10">
        <f t="shared" si="29"/>
        <v>2</v>
      </c>
      <c r="EK6" s="10" t="str">
        <f t="shared" si="30"/>
        <v>(2)</v>
      </c>
    </row>
    <row r="7" spans="1:141" ht="15.75">
      <c r="A7" s="7" t="str">
        <f t="shared" si="3"/>
        <v>3(3)</v>
      </c>
      <c r="B7" s="8" t="s">
        <v>211</v>
      </c>
      <c r="C7" s="9" t="s">
        <v>213</v>
      </c>
      <c r="D7" s="20">
        <f t="shared" si="4"/>
        <v>68</v>
      </c>
      <c r="E7" s="18"/>
      <c r="F7" s="14">
        <f t="shared" si="5"/>
        <v>1</v>
      </c>
      <c r="G7" s="19">
        <f t="shared" si="6"/>
        <v>34</v>
      </c>
      <c r="H7" s="18"/>
      <c r="I7" s="14"/>
      <c r="J7" s="14"/>
      <c r="K7" s="14"/>
      <c r="L7" s="14"/>
      <c r="M7" s="14"/>
      <c r="N7" s="14"/>
      <c r="O7" s="14"/>
      <c r="P7" s="14"/>
      <c r="Q7" s="14">
        <v>68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D7" s="17">
        <v>3</v>
      </c>
      <c r="AE7" s="32">
        <f>IF(AND(D7=D6,D7=D5,D7=D4),ROW(#REF!),IF(AND(D7=D6,D7=D5),ROW(1:1),IF(D7=D6,ROW(2:2),IF(D7&gt;1,ROW(3:3),"-"))))</f>
        <v>3</v>
      </c>
      <c r="AF7" s="32" t="str">
        <f t="shared" si="7"/>
        <v>-</v>
      </c>
      <c r="AJ7" s="56">
        <f t="shared" si="8"/>
        <v>0</v>
      </c>
      <c r="AK7" s="10">
        <f t="shared" si="9"/>
        <v>1</v>
      </c>
      <c r="AL7" s="10">
        <f t="shared" si="10"/>
        <v>1</v>
      </c>
      <c r="AM7" s="10">
        <f t="shared" si="11"/>
        <v>0</v>
      </c>
      <c r="AN7" s="10">
        <f t="shared" si="12"/>
        <v>0</v>
      </c>
      <c r="AO7" s="10">
        <f t="shared" si="13"/>
        <v>1</v>
      </c>
      <c r="AP7" s="10">
        <f t="shared" si="14"/>
        <v>1</v>
      </c>
      <c r="AQ7" s="10">
        <f t="shared" si="15"/>
        <v>1</v>
      </c>
      <c r="AR7" s="10">
        <f t="shared" si="16"/>
        <v>2</v>
      </c>
      <c r="AS7" s="10">
        <f t="shared" si="17"/>
        <v>1</v>
      </c>
      <c r="AT7" s="10">
        <f t="shared" si="18"/>
        <v>0</v>
      </c>
      <c r="AU7" s="10">
        <f t="shared" si="19"/>
        <v>0</v>
      </c>
      <c r="AV7" s="10">
        <f t="shared" si="20"/>
        <v>0</v>
      </c>
      <c r="AW7" s="10">
        <f t="shared" si="21"/>
        <v>0</v>
      </c>
      <c r="AX7" s="10">
        <f t="shared" si="22"/>
        <v>1</v>
      </c>
      <c r="AY7" s="10">
        <f t="shared" si="23"/>
        <v>0</v>
      </c>
      <c r="AZ7" s="10">
        <f t="shared" si="24"/>
        <v>0</v>
      </c>
      <c r="BA7" s="10">
        <f t="shared" si="25"/>
        <v>0</v>
      </c>
      <c r="BB7" s="10">
        <f t="shared" si="26"/>
        <v>0</v>
      </c>
      <c r="BC7" s="10"/>
      <c r="BD7" s="10">
        <f t="shared" si="27"/>
        <v>1</v>
      </c>
      <c r="BE7">
        <f t="shared" si="28"/>
        <v>2</v>
      </c>
      <c r="EH7" s="10">
        <v>4</v>
      </c>
      <c r="EJ7" s="10">
        <f t="shared" si="29"/>
        <v>3</v>
      </c>
      <c r="EK7" s="10" t="str">
        <f t="shared" si="30"/>
        <v>(3)</v>
      </c>
    </row>
    <row r="8" spans="1:141" ht="15.75">
      <c r="A8" s="7" t="str">
        <f t="shared" si="3"/>
        <v>4(4)</v>
      </c>
      <c r="B8" s="8" t="s">
        <v>281</v>
      </c>
      <c r="C8" s="9" t="s">
        <v>213</v>
      </c>
      <c r="D8" s="20">
        <f t="shared" si="4"/>
        <v>60</v>
      </c>
      <c r="E8" s="18"/>
      <c r="F8" s="14">
        <f t="shared" si="5"/>
        <v>1</v>
      </c>
      <c r="G8" s="19">
        <f t="shared" si="6"/>
        <v>30</v>
      </c>
      <c r="H8" s="18"/>
      <c r="I8" s="14"/>
      <c r="J8" s="14"/>
      <c r="K8" s="14"/>
      <c r="L8" s="14"/>
      <c r="M8" s="14"/>
      <c r="N8" s="14"/>
      <c r="O8" s="14"/>
      <c r="P8" s="14"/>
      <c r="Q8" s="14">
        <v>60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D8" s="17">
        <v>4</v>
      </c>
      <c r="AE8" s="32">
        <f>IF(AND(D8=D7,D8=D6,D8=D5,D8=D4),ROW(#REF!),IF(AND(D8=D7,D8=D6,D8=D5),ROW(1:1),IF(AND(D8=D7,D8=D6),ROW(2:2),IF(D8=D7,ROW(3:3),IF(D8&gt;1,ROW(4:4),"-")))))</f>
        <v>4</v>
      </c>
      <c r="AF8" s="32" t="str">
        <f t="shared" si="7"/>
        <v>-</v>
      </c>
      <c r="AJ8" s="56">
        <f t="shared" si="8"/>
        <v>0</v>
      </c>
      <c r="AK8" s="10">
        <f t="shared" si="9"/>
        <v>1</v>
      </c>
      <c r="AL8" s="10">
        <f t="shared" si="10"/>
        <v>1</v>
      </c>
      <c r="AM8" s="10">
        <f t="shared" si="11"/>
        <v>0</v>
      </c>
      <c r="AN8" s="10">
        <f t="shared" si="12"/>
        <v>0</v>
      </c>
      <c r="AO8" s="10">
        <f t="shared" si="13"/>
        <v>1</v>
      </c>
      <c r="AP8" s="10">
        <f t="shared" si="14"/>
        <v>1</v>
      </c>
      <c r="AQ8" s="10">
        <f t="shared" si="15"/>
        <v>1</v>
      </c>
      <c r="AR8" s="10">
        <f t="shared" si="16"/>
        <v>2</v>
      </c>
      <c r="AS8" s="10">
        <f t="shared" si="17"/>
        <v>1</v>
      </c>
      <c r="AT8" s="10">
        <f t="shared" si="18"/>
        <v>0</v>
      </c>
      <c r="AU8" s="10">
        <f t="shared" si="19"/>
        <v>0</v>
      </c>
      <c r="AV8" s="10">
        <f t="shared" si="20"/>
        <v>0</v>
      </c>
      <c r="AW8" s="10">
        <f t="shared" si="21"/>
        <v>0</v>
      </c>
      <c r="AX8" s="10">
        <f t="shared" si="22"/>
        <v>1</v>
      </c>
      <c r="AY8" s="10">
        <f t="shared" si="23"/>
        <v>0</v>
      </c>
      <c r="AZ8" s="10">
        <f t="shared" si="24"/>
        <v>0</v>
      </c>
      <c r="BA8" s="10">
        <f t="shared" si="25"/>
        <v>0</v>
      </c>
      <c r="BB8" s="10">
        <f t="shared" si="26"/>
        <v>0</v>
      </c>
      <c r="BC8" s="10"/>
      <c r="BD8" s="10">
        <f t="shared" si="27"/>
        <v>1</v>
      </c>
      <c r="BE8">
        <f t="shared" si="28"/>
        <v>2</v>
      </c>
      <c r="EH8" s="10">
        <v>5</v>
      </c>
      <c r="EJ8" s="10">
        <f t="shared" si="29"/>
        <v>4</v>
      </c>
      <c r="EK8" s="10" t="str">
        <f t="shared" si="30"/>
        <v>(4)</v>
      </c>
    </row>
    <row r="9" spans="1:141" ht="15.75">
      <c r="A9" s="7" t="str">
        <f t="shared" si="3"/>
        <v>5(5)</v>
      </c>
      <c r="B9" s="8" t="s">
        <v>252</v>
      </c>
      <c r="C9" s="9" t="s">
        <v>255</v>
      </c>
      <c r="D9" s="20">
        <f t="shared" si="4"/>
        <v>51</v>
      </c>
      <c r="E9" s="18"/>
      <c r="F9" s="14">
        <f t="shared" si="5"/>
        <v>1</v>
      </c>
      <c r="G9" s="19">
        <f t="shared" si="6"/>
        <v>25.5</v>
      </c>
      <c r="H9" s="18"/>
      <c r="I9" s="14"/>
      <c r="J9" s="14"/>
      <c r="K9" s="14"/>
      <c r="L9" s="14"/>
      <c r="M9" s="14"/>
      <c r="N9" s="14">
        <v>51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D9" s="17">
        <v>5</v>
      </c>
      <c r="AE9" s="32">
        <f>IF(AND(D9=D8,D9=D7,D9=D6,D9=D5),ROW(1:1),IF(AND(D9=D8,D9=D7,D9=D6),ROW(2:2),IF(AND(D9=D8,D9=D7),ROW(3:3),IF(D9=D8,ROW(4:4),IF(D9&gt;1,ROW(5:5),"-")))))</f>
        <v>5</v>
      </c>
      <c r="AF9" s="32" t="str">
        <f t="shared" si="7"/>
        <v>-</v>
      </c>
      <c r="AJ9" s="56">
        <f t="shared" si="8"/>
        <v>0</v>
      </c>
      <c r="AK9" s="10">
        <f t="shared" si="9"/>
        <v>1</v>
      </c>
      <c r="AL9" s="10">
        <f t="shared" si="10"/>
        <v>1</v>
      </c>
      <c r="AM9" s="10">
        <f t="shared" si="11"/>
        <v>0</v>
      </c>
      <c r="AN9" s="10">
        <f t="shared" si="12"/>
        <v>0</v>
      </c>
      <c r="AO9" s="10">
        <f t="shared" si="13"/>
        <v>2</v>
      </c>
      <c r="AP9" s="10">
        <f t="shared" si="14"/>
        <v>2</v>
      </c>
      <c r="AQ9" s="10">
        <f t="shared" si="15"/>
        <v>1</v>
      </c>
      <c r="AR9" s="10">
        <f t="shared" si="16"/>
        <v>1</v>
      </c>
      <c r="AS9" s="10">
        <f t="shared" si="17"/>
        <v>0</v>
      </c>
      <c r="AT9" s="10">
        <f t="shared" si="18"/>
        <v>0</v>
      </c>
      <c r="AU9" s="10">
        <f t="shared" si="19"/>
        <v>0</v>
      </c>
      <c r="AV9" s="10">
        <f t="shared" si="20"/>
        <v>0</v>
      </c>
      <c r="AW9" s="10">
        <f t="shared" si="21"/>
        <v>0</v>
      </c>
      <c r="AX9" s="10">
        <f t="shared" si="22"/>
        <v>1</v>
      </c>
      <c r="AY9" s="10">
        <f t="shared" si="23"/>
        <v>0</v>
      </c>
      <c r="AZ9" s="10">
        <f t="shared" si="24"/>
        <v>0</v>
      </c>
      <c r="BA9" s="10">
        <f t="shared" si="25"/>
        <v>0</v>
      </c>
      <c r="BB9" s="10">
        <f t="shared" si="26"/>
        <v>0</v>
      </c>
      <c r="BC9" s="10"/>
      <c r="BD9" s="10">
        <f t="shared" si="27"/>
        <v>2</v>
      </c>
      <c r="BE9">
        <f t="shared" si="28"/>
        <v>2</v>
      </c>
      <c r="EH9" s="10">
        <v>6</v>
      </c>
      <c r="EJ9" s="10">
        <f t="shared" si="29"/>
        <v>5</v>
      </c>
      <c r="EK9" s="10" t="str">
        <f t="shared" si="30"/>
        <v>(5)</v>
      </c>
    </row>
    <row r="10" spans="1:141" ht="15.75">
      <c r="A10" s="7" t="str">
        <f t="shared" si="3"/>
        <v>6(6)</v>
      </c>
      <c r="B10" s="8" t="s">
        <v>279</v>
      </c>
      <c r="C10" s="9" t="s">
        <v>85</v>
      </c>
      <c r="D10" s="20">
        <f t="shared" si="4"/>
        <v>45</v>
      </c>
      <c r="E10" s="18"/>
      <c r="F10" s="14">
        <f t="shared" si="5"/>
        <v>1</v>
      </c>
      <c r="G10" s="19">
        <f t="shared" si="6"/>
        <v>22.5</v>
      </c>
      <c r="H10" s="18"/>
      <c r="I10" s="14"/>
      <c r="J10" s="14"/>
      <c r="K10" s="14"/>
      <c r="L10" s="14"/>
      <c r="M10" s="14"/>
      <c r="N10" s="14"/>
      <c r="O10" s="14"/>
      <c r="P10" s="14">
        <v>45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C10" s="65"/>
      <c r="AD10" s="17">
        <v>6</v>
      </c>
      <c r="AE10" s="32">
        <f>IF(AND(D10=D9,D10=D8,D10=D7,D10=D6),ROW(2:2),IF(AND(D10=D9,D10=D8,D10=D7),ROW(3:3),IF(AND(D10=D9,D10=D8),ROW(4:4),IF(D10=D9,ROW(5:5),IF(D10&gt;1,ROW(6:6),"-")))))</f>
        <v>6</v>
      </c>
      <c r="AF10" s="32" t="str">
        <f t="shared" si="7"/>
        <v>-</v>
      </c>
      <c r="AJ10" s="56">
        <f t="shared" si="8"/>
        <v>0</v>
      </c>
      <c r="AK10" s="10">
        <f t="shared" si="9"/>
        <v>1</v>
      </c>
      <c r="AL10" s="10">
        <f t="shared" si="10"/>
        <v>1</v>
      </c>
      <c r="AM10" s="10">
        <f t="shared" si="11"/>
        <v>0</v>
      </c>
      <c r="AN10" s="10">
        <f t="shared" si="12"/>
        <v>0</v>
      </c>
      <c r="AO10" s="10">
        <f t="shared" si="13"/>
        <v>1</v>
      </c>
      <c r="AP10" s="10">
        <f t="shared" si="14"/>
        <v>1</v>
      </c>
      <c r="AQ10" s="10">
        <f t="shared" si="15"/>
        <v>2</v>
      </c>
      <c r="AR10" s="10">
        <f t="shared" si="16"/>
        <v>2</v>
      </c>
      <c r="AS10" s="10">
        <f t="shared" si="17"/>
        <v>0</v>
      </c>
      <c r="AT10" s="10">
        <f t="shared" si="18"/>
        <v>0</v>
      </c>
      <c r="AU10" s="10">
        <f t="shared" si="19"/>
        <v>0</v>
      </c>
      <c r="AV10" s="10">
        <f t="shared" si="20"/>
        <v>0</v>
      </c>
      <c r="AW10" s="10">
        <f t="shared" si="21"/>
        <v>0</v>
      </c>
      <c r="AX10" s="10">
        <f t="shared" si="22"/>
        <v>1</v>
      </c>
      <c r="AY10" s="10">
        <f t="shared" si="23"/>
        <v>0</v>
      </c>
      <c r="AZ10" s="10">
        <f t="shared" si="24"/>
        <v>0</v>
      </c>
      <c r="BA10" s="10">
        <f t="shared" si="25"/>
        <v>0</v>
      </c>
      <c r="BB10" s="10">
        <f t="shared" si="26"/>
        <v>0</v>
      </c>
      <c r="BC10" s="10"/>
      <c r="BD10" s="10">
        <f t="shared" si="27"/>
        <v>2</v>
      </c>
      <c r="BE10">
        <f t="shared" si="28"/>
        <v>2</v>
      </c>
      <c r="EH10" s="10">
        <v>7</v>
      </c>
      <c r="EJ10" s="10">
        <f t="shared" si="29"/>
        <v>6</v>
      </c>
      <c r="EK10" s="10" t="str">
        <f t="shared" si="30"/>
        <v>(6)</v>
      </c>
    </row>
    <row r="11" spans="1:141" ht="15.75">
      <c r="A11" s="7" t="str">
        <f t="shared" si="3"/>
        <v>7(7)</v>
      </c>
      <c r="B11" s="8" t="s">
        <v>253</v>
      </c>
      <c r="C11" s="9" t="s">
        <v>255</v>
      </c>
      <c r="D11" s="20">
        <f t="shared" si="4"/>
        <v>44</v>
      </c>
      <c r="E11" s="18"/>
      <c r="F11" s="14">
        <f t="shared" si="5"/>
        <v>1</v>
      </c>
      <c r="G11" s="19">
        <f t="shared" si="6"/>
        <v>22</v>
      </c>
      <c r="H11" s="18"/>
      <c r="I11" s="14"/>
      <c r="J11" s="14"/>
      <c r="K11" s="14"/>
      <c r="L11" s="14"/>
      <c r="M11" s="14"/>
      <c r="N11" s="14">
        <v>44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D11" s="17">
        <v>7</v>
      </c>
      <c r="AE11" s="32">
        <f>IF(AND(D11=D10,D11=D9,D11=D8,D11=D7),ROW(3:3),IF(AND(D11=D10,D11=D9,D11=D8),ROW(4:4),IF(AND(D11=D10,D11=D9),ROW(5:5),IF(D11=D10,ROW(6:6),IF(D11&gt;1,ROW(7:7),"-")))))</f>
        <v>7</v>
      </c>
      <c r="AF11" s="32" t="str">
        <f t="shared" si="7"/>
        <v>-</v>
      </c>
      <c r="AJ11" s="56">
        <f t="shared" si="8"/>
        <v>0</v>
      </c>
      <c r="AK11" s="10">
        <f t="shared" si="9"/>
        <v>1</v>
      </c>
      <c r="AL11" s="10">
        <f t="shared" si="10"/>
        <v>1</v>
      </c>
      <c r="AM11" s="10">
        <f t="shared" si="11"/>
        <v>0</v>
      </c>
      <c r="AN11" s="10">
        <f t="shared" si="12"/>
        <v>0</v>
      </c>
      <c r="AO11" s="10">
        <f t="shared" si="13"/>
        <v>2</v>
      </c>
      <c r="AP11" s="10">
        <f t="shared" si="14"/>
        <v>2</v>
      </c>
      <c r="AQ11" s="10">
        <f t="shared" si="15"/>
        <v>1</v>
      </c>
      <c r="AR11" s="10">
        <f t="shared" si="16"/>
        <v>1</v>
      </c>
      <c r="AS11" s="10">
        <f t="shared" si="17"/>
        <v>0</v>
      </c>
      <c r="AT11" s="10">
        <f t="shared" si="18"/>
        <v>0</v>
      </c>
      <c r="AU11" s="10">
        <f t="shared" si="19"/>
        <v>0</v>
      </c>
      <c r="AV11" s="10">
        <f t="shared" si="20"/>
        <v>0</v>
      </c>
      <c r="AW11" s="10">
        <f t="shared" si="21"/>
        <v>0</v>
      </c>
      <c r="AX11" s="10">
        <f t="shared" si="22"/>
        <v>1</v>
      </c>
      <c r="AY11" s="10">
        <f t="shared" si="23"/>
        <v>0</v>
      </c>
      <c r="AZ11" s="10">
        <f t="shared" si="24"/>
        <v>0</v>
      </c>
      <c r="BA11" s="10">
        <f t="shared" si="25"/>
        <v>0</v>
      </c>
      <c r="BB11" s="10">
        <f t="shared" si="26"/>
        <v>0</v>
      </c>
      <c r="BC11" s="10"/>
      <c r="BD11" s="10">
        <f t="shared" si="27"/>
        <v>2</v>
      </c>
      <c r="BE11">
        <f t="shared" si="28"/>
        <v>2</v>
      </c>
      <c r="EH11" s="10">
        <v>8</v>
      </c>
      <c r="EJ11" s="10">
        <f t="shared" si="29"/>
        <v>7</v>
      </c>
      <c r="EK11" s="10" t="str">
        <f t="shared" si="30"/>
        <v>(7)</v>
      </c>
    </row>
    <row r="12" spans="1:141" ht="15.75">
      <c r="A12" s="7" t="str">
        <f t="shared" si="3"/>
        <v>8(8)</v>
      </c>
      <c r="B12" s="8" t="s">
        <v>254</v>
      </c>
      <c r="C12" s="9" t="s">
        <v>256</v>
      </c>
      <c r="D12" s="20">
        <f t="shared" si="4"/>
        <v>41</v>
      </c>
      <c r="E12" s="18"/>
      <c r="F12" s="14">
        <f t="shared" si="5"/>
        <v>1</v>
      </c>
      <c r="G12" s="19">
        <f t="shared" si="6"/>
        <v>20.5</v>
      </c>
      <c r="H12" s="18"/>
      <c r="I12" s="14"/>
      <c r="J12" s="14"/>
      <c r="K12" s="14"/>
      <c r="L12" s="14"/>
      <c r="M12" s="14"/>
      <c r="N12" s="14">
        <v>41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D12" s="17">
        <v>8</v>
      </c>
      <c r="AE12" s="32">
        <f>IF(AND(D12=D11,D12=D10,D12=D9,D12=D8),ROW(4:4),IF(AND(D12=D11,D12=D10,D12=D9),ROW(5:5),IF(AND(D12=D11,D12=D10),ROW(6:6),IF(D12=D11,ROW(7:7),IF(D12&gt;1,ROW(8:8),"-")))))</f>
        <v>8</v>
      </c>
      <c r="AF12" s="32" t="str">
        <f t="shared" si="7"/>
        <v>-</v>
      </c>
      <c r="AJ12" s="56">
        <f t="shared" si="8"/>
        <v>0</v>
      </c>
      <c r="AK12" s="10">
        <f t="shared" si="9"/>
        <v>1</v>
      </c>
      <c r="AL12" s="10">
        <f t="shared" si="10"/>
        <v>1</v>
      </c>
      <c r="AM12" s="10">
        <f t="shared" si="11"/>
        <v>0</v>
      </c>
      <c r="AN12" s="10">
        <f t="shared" si="12"/>
        <v>0</v>
      </c>
      <c r="AO12" s="10">
        <f t="shared" si="13"/>
        <v>2</v>
      </c>
      <c r="AP12" s="10">
        <f t="shared" si="14"/>
        <v>2</v>
      </c>
      <c r="AQ12" s="10">
        <f t="shared" si="15"/>
        <v>1</v>
      </c>
      <c r="AR12" s="10">
        <f t="shared" si="16"/>
        <v>1</v>
      </c>
      <c r="AS12" s="10">
        <f t="shared" si="17"/>
        <v>0</v>
      </c>
      <c r="AT12" s="10">
        <f t="shared" si="18"/>
        <v>0</v>
      </c>
      <c r="AU12" s="10">
        <f t="shared" si="19"/>
        <v>0</v>
      </c>
      <c r="AV12" s="10">
        <f t="shared" si="20"/>
        <v>0</v>
      </c>
      <c r="AW12" s="10">
        <f t="shared" si="21"/>
        <v>0</v>
      </c>
      <c r="AX12" s="10">
        <f t="shared" si="22"/>
        <v>1</v>
      </c>
      <c r="AY12" s="10">
        <f t="shared" si="23"/>
        <v>0</v>
      </c>
      <c r="AZ12" s="10">
        <f t="shared" si="24"/>
        <v>0</v>
      </c>
      <c r="BA12" s="10">
        <f t="shared" si="25"/>
        <v>0</v>
      </c>
      <c r="BB12" s="10">
        <f t="shared" si="26"/>
        <v>0</v>
      </c>
      <c r="BC12" s="10"/>
      <c r="BD12" s="10">
        <f t="shared" si="27"/>
        <v>2</v>
      </c>
      <c r="BE12">
        <f t="shared" si="28"/>
        <v>2</v>
      </c>
      <c r="EH12" s="10">
        <v>9</v>
      </c>
      <c r="EJ12" s="10">
        <f t="shared" si="29"/>
        <v>8</v>
      </c>
      <c r="EK12" s="10" t="str">
        <f t="shared" si="30"/>
        <v>(8)</v>
      </c>
    </row>
    <row r="13" spans="1:141" ht="15.75">
      <c r="A13" s="7" t="str">
        <f t="shared" si="3"/>
        <v>9(9)</v>
      </c>
      <c r="B13" s="8" t="s">
        <v>248</v>
      </c>
      <c r="C13" s="110" t="s">
        <v>102</v>
      </c>
      <c r="D13" s="20">
        <f t="shared" si="4"/>
        <v>24</v>
      </c>
      <c r="E13" s="18"/>
      <c r="F13" s="14">
        <f t="shared" si="5"/>
        <v>1</v>
      </c>
      <c r="G13" s="19">
        <f t="shared" si="6"/>
        <v>12</v>
      </c>
      <c r="H13" s="18"/>
      <c r="I13" s="14"/>
      <c r="J13" s="14"/>
      <c r="K13" s="14">
        <v>24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D13" s="17">
        <v>9</v>
      </c>
      <c r="AE13" s="32">
        <f>IF(D13=D12,ROW(8:8),IF(D13&gt;1,ROW(9:9),"-"))</f>
        <v>9</v>
      </c>
      <c r="AF13" s="32" t="str">
        <f t="shared" si="7"/>
        <v>-</v>
      </c>
      <c r="AJ13" s="56">
        <f t="shared" si="8"/>
        <v>0</v>
      </c>
      <c r="AK13" s="10">
        <f t="shared" si="9"/>
        <v>1</v>
      </c>
      <c r="AL13" s="10">
        <f t="shared" si="10"/>
        <v>2</v>
      </c>
      <c r="AM13" s="10">
        <f t="shared" si="11"/>
        <v>1</v>
      </c>
      <c r="AN13" s="10">
        <f t="shared" si="12"/>
        <v>0</v>
      </c>
      <c r="AO13" s="10">
        <f t="shared" si="13"/>
        <v>1</v>
      </c>
      <c r="AP13" s="10">
        <f t="shared" si="14"/>
        <v>1</v>
      </c>
      <c r="AQ13" s="10">
        <f t="shared" si="15"/>
        <v>1</v>
      </c>
      <c r="AR13" s="10">
        <f t="shared" si="16"/>
        <v>1</v>
      </c>
      <c r="AS13" s="10">
        <f t="shared" si="17"/>
        <v>0</v>
      </c>
      <c r="AT13" s="10">
        <f t="shared" si="18"/>
        <v>0</v>
      </c>
      <c r="AU13" s="10">
        <f t="shared" si="19"/>
        <v>0</v>
      </c>
      <c r="AV13" s="10">
        <f t="shared" si="20"/>
        <v>0</v>
      </c>
      <c r="AW13" s="10">
        <f t="shared" si="21"/>
        <v>0</v>
      </c>
      <c r="AX13" s="10">
        <f t="shared" si="22"/>
        <v>1</v>
      </c>
      <c r="AY13" s="10">
        <f t="shared" si="23"/>
        <v>0</v>
      </c>
      <c r="AZ13" s="10">
        <f t="shared" si="24"/>
        <v>0</v>
      </c>
      <c r="BA13" s="10">
        <f t="shared" si="25"/>
        <v>0</v>
      </c>
      <c r="BB13" s="10">
        <f t="shared" si="26"/>
        <v>0</v>
      </c>
      <c r="BC13" s="10"/>
      <c r="BD13" s="10">
        <f t="shared" si="27"/>
        <v>1</v>
      </c>
      <c r="BE13">
        <f t="shared" si="28"/>
        <v>2</v>
      </c>
      <c r="EH13" s="10">
        <v>2</v>
      </c>
      <c r="EJ13" s="10">
        <f t="shared" si="29"/>
        <v>9</v>
      </c>
      <c r="EK13" s="10" t="str">
        <f t="shared" si="30"/>
        <v>(9)</v>
      </c>
    </row>
    <row r="14" spans="1:141" ht="15.75">
      <c r="A14" s="7" t="str">
        <f t="shared" ref="A14:A21" si="31">EJ14&amp;EK14</f>
        <v>(-)</v>
      </c>
      <c r="B14" s="39" t="s">
        <v>212</v>
      </c>
      <c r="C14" s="9" t="s">
        <v>213</v>
      </c>
      <c r="D14" s="20">
        <f t="shared" si="4"/>
        <v>0</v>
      </c>
      <c r="E14" s="18"/>
      <c r="F14" s="14">
        <f t="shared" si="5"/>
        <v>0</v>
      </c>
      <c r="G14" s="19" t="e">
        <f t="shared" si="6"/>
        <v>#DIV/0!</v>
      </c>
      <c r="H14" s="1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D14" s="17" t="s">
        <v>89</v>
      </c>
      <c r="AE14" s="32" t="str">
        <f t="shared" ref="AE14:AE22" si="32">IF(AND(D14=D13,D14=D12,D14=D11,D14=D10),ROW(6:6),IF(AND(D14=D13,D14=D12,D14=D11),ROW(7:7),IF(AND(D14=D13,D14=D12),ROW(8:8),IF(D14=D13,ROW(9:9),IF(D14&gt;1,ROW(10:10),"-")))))</f>
        <v>-</v>
      </c>
      <c r="AF14" s="32" t="str">
        <f t="shared" ref="AF14:AF22" si="33">IF(F14&gt;1,ROW(10:10),"-")</f>
        <v>-</v>
      </c>
      <c r="AJ14" s="56">
        <f t="shared" ref="AJ14:AJ22" si="34">COUNT($I$3,I14,H14)</f>
        <v>0</v>
      </c>
      <c r="AK14" s="10">
        <f t="shared" ref="AK14:AK22" si="35">COUNT($J$3,J14,I14)</f>
        <v>1</v>
      </c>
      <c r="AL14" s="10">
        <f t="shared" ref="AL14:AL22" si="36">COUNT($K$3,K14,J14)</f>
        <v>1</v>
      </c>
      <c r="AM14" s="10">
        <f t="shared" ref="AM14:AM22" si="37">COUNT($L$3,L14,K14)</f>
        <v>0</v>
      </c>
      <c r="AN14" s="10">
        <f t="shared" ref="AN14:AN22" si="38">COUNT($M$3,M14,L14)</f>
        <v>0</v>
      </c>
      <c r="AO14" s="10">
        <f t="shared" ref="AO14:AO22" si="39">COUNT($N$3,N14,M14)</f>
        <v>1</v>
      </c>
      <c r="AP14" s="10">
        <f t="shared" ref="AP14:AP22" si="40">COUNT($O$3,O14,N14)</f>
        <v>1</v>
      </c>
      <c r="AQ14" s="10">
        <f t="shared" ref="AQ14:AQ22" si="41">COUNT($P$3,P14,O14)</f>
        <v>1</v>
      </c>
      <c r="AR14" s="10">
        <f t="shared" ref="AR14:AR22" si="42">COUNT($Q$3,Q14,P14)</f>
        <v>1</v>
      </c>
      <c r="AS14" s="10">
        <f t="shared" ref="AS14:AS22" si="43">COUNT($R$3,R14,Q14)</f>
        <v>0</v>
      </c>
      <c r="AT14" s="10">
        <f t="shared" ref="AT14:AT22" si="44">COUNT($S$3,S14,R14)</f>
        <v>0</v>
      </c>
      <c r="AU14" s="10">
        <f t="shared" ref="AU14:AU22" si="45">COUNT($T$3,T14,S14)</f>
        <v>0</v>
      </c>
      <c r="AV14" s="10">
        <f t="shared" ref="AV14:AV22" si="46">COUNT($U$3,U14,T14)</f>
        <v>0</v>
      </c>
      <c r="AW14" s="10">
        <f t="shared" ref="AW14:AW22" si="47">COUNT($V$3,V14,U14)</f>
        <v>0</v>
      </c>
      <c r="AX14" s="10">
        <f t="shared" ref="AX14:AX22" si="48">COUNT($W$3,W14,V14)</f>
        <v>1</v>
      </c>
      <c r="AY14" s="10">
        <f t="shared" ref="AY14:AY22" si="49">COUNT($X$3,X14,W14)</f>
        <v>0</v>
      </c>
      <c r="AZ14" s="10">
        <f t="shared" ref="AZ14:AZ22" si="50">COUNT($Y$3,Y14,X14)</f>
        <v>0</v>
      </c>
      <c r="BA14" s="10">
        <f t="shared" ref="BA14:BA22" si="51">COUNT($Z$3,Z14,Y14)</f>
        <v>0</v>
      </c>
      <c r="BB14" s="10">
        <f t="shared" ref="BB14:BB22" si="52">COUNT($AA$3,AA14,Z14)</f>
        <v>0</v>
      </c>
      <c r="BC14" s="10"/>
      <c r="BD14" s="10">
        <f t="shared" ref="BD14:BD22" si="53">COUNTIF(AI14:BC14,"&gt;1")</f>
        <v>0</v>
      </c>
      <c r="BE14">
        <f t="shared" ref="BE14:BE22" si="54">IF(H14="x",1,2)</f>
        <v>2</v>
      </c>
      <c r="EH14" s="10">
        <v>10</v>
      </c>
      <c r="EJ14" s="10" t="str">
        <f t="shared" ref="EJ14:EJ19" si="55">IF(BD14&gt;=1,AE14,"")</f>
        <v/>
      </c>
      <c r="EK14" s="10" t="str">
        <f t="shared" ref="EK14:EK22" si="56">IF(BE14&gt;1,"("&amp;AD14&amp;")","("&amp;AF14&amp;")")</f>
        <v>(-)</v>
      </c>
    </row>
    <row r="15" spans="1:141" ht="15.75">
      <c r="A15" s="7" t="str">
        <f t="shared" si="31"/>
        <v>(10)</v>
      </c>
      <c r="B15" s="8"/>
      <c r="C15" s="9"/>
      <c r="D15" s="20">
        <f t="shared" si="4"/>
        <v>0</v>
      </c>
      <c r="E15" s="18"/>
      <c r="F15" s="14">
        <f t="shared" si="5"/>
        <v>0</v>
      </c>
      <c r="G15" s="19" t="e">
        <f t="shared" si="6"/>
        <v>#DIV/0!</v>
      </c>
      <c r="H15" s="18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D15" s="17">
        <v>10</v>
      </c>
      <c r="AE15" s="32">
        <f t="shared" si="32"/>
        <v>10</v>
      </c>
      <c r="AF15" s="32" t="str">
        <f t="shared" si="33"/>
        <v>-</v>
      </c>
      <c r="AJ15" s="56">
        <f t="shared" si="34"/>
        <v>0</v>
      </c>
      <c r="AK15" s="10">
        <f t="shared" si="35"/>
        <v>1</v>
      </c>
      <c r="AL15" s="10">
        <f t="shared" si="36"/>
        <v>1</v>
      </c>
      <c r="AM15" s="10">
        <f t="shared" si="37"/>
        <v>0</v>
      </c>
      <c r="AN15" s="10">
        <f t="shared" si="38"/>
        <v>0</v>
      </c>
      <c r="AO15" s="10">
        <f t="shared" si="39"/>
        <v>1</v>
      </c>
      <c r="AP15" s="10">
        <f t="shared" si="40"/>
        <v>1</v>
      </c>
      <c r="AQ15" s="10">
        <f t="shared" si="41"/>
        <v>1</v>
      </c>
      <c r="AR15" s="10">
        <f t="shared" si="42"/>
        <v>1</v>
      </c>
      <c r="AS15" s="10">
        <f t="shared" si="43"/>
        <v>0</v>
      </c>
      <c r="AT15" s="10">
        <f t="shared" si="44"/>
        <v>0</v>
      </c>
      <c r="AU15" s="10">
        <f t="shared" si="45"/>
        <v>0</v>
      </c>
      <c r="AV15" s="10">
        <f t="shared" si="46"/>
        <v>0</v>
      </c>
      <c r="AW15" s="10">
        <f t="shared" si="47"/>
        <v>0</v>
      </c>
      <c r="AX15" s="10">
        <f t="shared" si="48"/>
        <v>1</v>
      </c>
      <c r="AY15" s="10">
        <f t="shared" si="49"/>
        <v>0</v>
      </c>
      <c r="AZ15" s="10">
        <f t="shared" si="50"/>
        <v>0</v>
      </c>
      <c r="BA15" s="10">
        <f t="shared" si="51"/>
        <v>0</v>
      </c>
      <c r="BB15" s="10">
        <f t="shared" si="52"/>
        <v>0</v>
      </c>
      <c r="BC15" s="10"/>
      <c r="BD15" s="10">
        <f t="shared" si="53"/>
        <v>0</v>
      </c>
      <c r="BE15">
        <f t="shared" si="54"/>
        <v>2</v>
      </c>
      <c r="EH15" s="10">
        <v>11</v>
      </c>
      <c r="EJ15" s="10" t="str">
        <f t="shared" si="55"/>
        <v/>
      </c>
      <c r="EK15" s="10" t="str">
        <f t="shared" si="56"/>
        <v>(10)</v>
      </c>
    </row>
    <row r="16" spans="1:141" ht="15.75">
      <c r="A16" s="7" t="str">
        <f t="shared" si="31"/>
        <v>(10)</v>
      </c>
      <c r="B16" s="8"/>
      <c r="C16" s="9"/>
      <c r="D16" s="20">
        <f t="shared" si="4"/>
        <v>0</v>
      </c>
      <c r="E16" s="18"/>
      <c r="F16" s="14">
        <f t="shared" si="5"/>
        <v>0</v>
      </c>
      <c r="G16" s="19" t="e">
        <f t="shared" si="6"/>
        <v>#DIV/0!</v>
      </c>
      <c r="H16" s="1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D16" s="17">
        <v>10</v>
      </c>
      <c r="AE16" s="32">
        <f t="shared" si="32"/>
        <v>10</v>
      </c>
      <c r="AF16" s="32" t="str">
        <f t="shared" si="33"/>
        <v>-</v>
      </c>
      <c r="AJ16" s="56">
        <f t="shared" si="34"/>
        <v>0</v>
      </c>
      <c r="AK16" s="10">
        <f t="shared" si="35"/>
        <v>1</v>
      </c>
      <c r="AL16" s="10">
        <f t="shared" si="36"/>
        <v>1</v>
      </c>
      <c r="AM16" s="10">
        <f t="shared" si="37"/>
        <v>0</v>
      </c>
      <c r="AN16" s="10">
        <f t="shared" si="38"/>
        <v>0</v>
      </c>
      <c r="AO16" s="10">
        <f t="shared" si="39"/>
        <v>1</v>
      </c>
      <c r="AP16" s="10">
        <f t="shared" si="40"/>
        <v>1</v>
      </c>
      <c r="AQ16" s="10">
        <f t="shared" si="41"/>
        <v>1</v>
      </c>
      <c r="AR16" s="10">
        <f t="shared" si="42"/>
        <v>1</v>
      </c>
      <c r="AS16" s="10">
        <f t="shared" si="43"/>
        <v>0</v>
      </c>
      <c r="AT16" s="10">
        <f t="shared" si="44"/>
        <v>0</v>
      </c>
      <c r="AU16" s="10">
        <f t="shared" si="45"/>
        <v>0</v>
      </c>
      <c r="AV16" s="10">
        <f t="shared" si="46"/>
        <v>0</v>
      </c>
      <c r="AW16" s="10">
        <f t="shared" si="47"/>
        <v>0</v>
      </c>
      <c r="AX16" s="10">
        <f t="shared" si="48"/>
        <v>1</v>
      </c>
      <c r="AY16" s="10">
        <f t="shared" si="49"/>
        <v>0</v>
      </c>
      <c r="AZ16" s="10">
        <f t="shared" si="50"/>
        <v>0</v>
      </c>
      <c r="BA16" s="10">
        <f t="shared" si="51"/>
        <v>0</v>
      </c>
      <c r="BB16" s="10">
        <f t="shared" si="52"/>
        <v>0</v>
      </c>
      <c r="BC16" s="10"/>
      <c r="BD16" s="10">
        <f t="shared" si="53"/>
        <v>0</v>
      </c>
      <c r="BE16">
        <f t="shared" si="54"/>
        <v>2</v>
      </c>
      <c r="EH16" s="10">
        <v>12</v>
      </c>
      <c r="EJ16" s="10" t="str">
        <f t="shared" si="55"/>
        <v/>
      </c>
      <c r="EK16" s="10" t="str">
        <f t="shared" si="56"/>
        <v>(10)</v>
      </c>
    </row>
    <row r="17" spans="1:141" ht="15.75">
      <c r="A17" s="7" t="str">
        <f t="shared" si="31"/>
        <v>(10)</v>
      </c>
      <c r="B17" s="8"/>
      <c r="C17" s="9"/>
      <c r="D17" s="20">
        <f t="shared" si="4"/>
        <v>0</v>
      </c>
      <c r="E17" s="18"/>
      <c r="F17" s="14">
        <f t="shared" si="5"/>
        <v>0</v>
      </c>
      <c r="G17" s="19" t="e">
        <f t="shared" si="6"/>
        <v>#DIV/0!</v>
      </c>
      <c r="H17" s="1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D17" s="17">
        <v>10</v>
      </c>
      <c r="AE17" s="32">
        <f t="shared" si="32"/>
        <v>10</v>
      </c>
      <c r="AF17" s="32" t="str">
        <f t="shared" si="33"/>
        <v>-</v>
      </c>
      <c r="AJ17" s="56">
        <f t="shared" si="34"/>
        <v>0</v>
      </c>
      <c r="AK17" s="10">
        <f t="shared" si="35"/>
        <v>1</v>
      </c>
      <c r="AL17" s="10">
        <f t="shared" si="36"/>
        <v>1</v>
      </c>
      <c r="AM17" s="10">
        <f t="shared" si="37"/>
        <v>0</v>
      </c>
      <c r="AN17" s="10">
        <f t="shared" si="38"/>
        <v>0</v>
      </c>
      <c r="AO17" s="10">
        <f t="shared" si="39"/>
        <v>1</v>
      </c>
      <c r="AP17" s="10">
        <f t="shared" si="40"/>
        <v>1</v>
      </c>
      <c r="AQ17" s="10">
        <f t="shared" si="41"/>
        <v>1</v>
      </c>
      <c r="AR17" s="10">
        <f t="shared" si="42"/>
        <v>1</v>
      </c>
      <c r="AS17" s="10">
        <f t="shared" si="43"/>
        <v>0</v>
      </c>
      <c r="AT17" s="10">
        <f t="shared" si="44"/>
        <v>0</v>
      </c>
      <c r="AU17" s="10">
        <f t="shared" si="45"/>
        <v>0</v>
      </c>
      <c r="AV17" s="10">
        <f t="shared" si="46"/>
        <v>0</v>
      </c>
      <c r="AW17" s="10">
        <f t="shared" si="47"/>
        <v>0</v>
      </c>
      <c r="AX17" s="10">
        <f t="shared" si="48"/>
        <v>1</v>
      </c>
      <c r="AY17" s="10">
        <f t="shared" si="49"/>
        <v>0</v>
      </c>
      <c r="AZ17" s="10">
        <f t="shared" si="50"/>
        <v>0</v>
      </c>
      <c r="BA17" s="10">
        <f t="shared" si="51"/>
        <v>0</v>
      </c>
      <c r="BB17" s="10">
        <f t="shared" si="52"/>
        <v>0</v>
      </c>
      <c r="BC17" s="10"/>
      <c r="BD17" s="10">
        <f t="shared" si="53"/>
        <v>0</v>
      </c>
      <c r="BE17">
        <f t="shared" si="54"/>
        <v>2</v>
      </c>
      <c r="EH17" s="10">
        <v>13</v>
      </c>
      <c r="EJ17" s="10" t="str">
        <f t="shared" si="55"/>
        <v/>
      </c>
      <c r="EK17" s="10" t="str">
        <f t="shared" si="56"/>
        <v>(10)</v>
      </c>
    </row>
    <row r="18" spans="1:141" ht="15.75">
      <c r="A18" s="7" t="str">
        <f t="shared" si="31"/>
        <v>(10)</v>
      </c>
      <c r="B18" s="8"/>
      <c r="C18" s="9"/>
      <c r="D18" s="20">
        <f t="shared" si="4"/>
        <v>0</v>
      </c>
      <c r="E18" s="18"/>
      <c r="F18" s="14">
        <f t="shared" si="5"/>
        <v>0</v>
      </c>
      <c r="G18" s="19" t="e">
        <f t="shared" si="6"/>
        <v>#DIV/0!</v>
      </c>
      <c r="H18" s="1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D18" s="17">
        <v>10</v>
      </c>
      <c r="AE18" s="32">
        <f t="shared" si="32"/>
        <v>10</v>
      </c>
      <c r="AF18" s="32" t="str">
        <f t="shared" si="33"/>
        <v>-</v>
      </c>
      <c r="AJ18" s="56">
        <f t="shared" si="34"/>
        <v>0</v>
      </c>
      <c r="AK18" s="10">
        <f t="shared" si="35"/>
        <v>1</v>
      </c>
      <c r="AL18" s="10">
        <f t="shared" si="36"/>
        <v>1</v>
      </c>
      <c r="AM18" s="10">
        <f t="shared" si="37"/>
        <v>0</v>
      </c>
      <c r="AN18" s="10">
        <f t="shared" si="38"/>
        <v>0</v>
      </c>
      <c r="AO18" s="10">
        <f t="shared" si="39"/>
        <v>1</v>
      </c>
      <c r="AP18" s="10">
        <f t="shared" si="40"/>
        <v>1</v>
      </c>
      <c r="AQ18" s="10">
        <f t="shared" si="41"/>
        <v>1</v>
      </c>
      <c r="AR18" s="10">
        <f t="shared" si="42"/>
        <v>1</v>
      </c>
      <c r="AS18" s="10">
        <f t="shared" si="43"/>
        <v>0</v>
      </c>
      <c r="AT18" s="10">
        <f t="shared" si="44"/>
        <v>0</v>
      </c>
      <c r="AU18" s="10">
        <f t="shared" si="45"/>
        <v>0</v>
      </c>
      <c r="AV18" s="10">
        <f t="shared" si="46"/>
        <v>0</v>
      </c>
      <c r="AW18" s="10">
        <f t="shared" si="47"/>
        <v>0</v>
      </c>
      <c r="AX18" s="10">
        <f t="shared" si="48"/>
        <v>1</v>
      </c>
      <c r="AY18" s="10">
        <f t="shared" si="49"/>
        <v>0</v>
      </c>
      <c r="AZ18" s="10">
        <f t="shared" si="50"/>
        <v>0</v>
      </c>
      <c r="BA18" s="10">
        <f t="shared" si="51"/>
        <v>0</v>
      </c>
      <c r="BB18" s="10">
        <f t="shared" si="52"/>
        <v>0</v>
      </c>
      <c r="BC18" s="10"/>
      <c r="BD18" s="10">
        <f t="shared" si="53"/>
        <v>0</v>
      </c>
      <c r="BE18">
        <f t="shared" si="54"/>
        <v>2</v>
      </c>
      <c r="EH18" s="10">
        <v>14</v>
      </c>
      <c r="EJ18" s="10" t="str">
        <f>IF(BD18&gt;=1,AE18,"")</f>
        <v/>
      </c>
      <c r="EK18" s="10" t="str">
        <f t="shared" si="56"/>
        <v>(10)</v>
      </c>
    </row>
    <row r="19" spans="1:141" ht="15.75">
      <c r="A19" s="7" t="str">
        <f t="shared" si="31"/>
        <v>(11)</v>
      </c>
      <c r="B19" s="8"/>
      <c r="C19" s="9"/>
      <c r="D19" s="20">
        <f t="shared" si="4"/>
        <v>0</v>
      </c>
      <c r="E19" s="18"/>
      <c r="F19" s="14">
        <f t="shared" si="5"/>
        <v>0</v>
      </c>
      <c r="G19" s="19" t="e">
        <f t="shared" si="6"/>
        <v>#DIV/0!</v>
      </c>
      <c r="H19" s="18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D19" s="17">
        <v>11</v>
      </c>
      <c r="AE19" s="32">
        <f t="shared" si="32"/>
        <v>11</v>
      </c>
      <c r="AF19" s="32" t="str">
        <f t="shared" si="33"/>
        <v>-</v>
      </c>
      <c r="AJ19" s="56">
        <f t="shared" si="34"/>
        <v>0</v>
      </c>
      <c r="AK19" s="10">
        <f t="shared" si="35"/>
        <v>1</v>
      </c>
      <c r="AL19" s="10">
        <f t="shared" si="36"/>
        <v>1</v>
      </c>
      <c r="AM19" s="10">
        <f t="shared" si="37"/>
        <v>0</v>
      </c>
      <c r="AN19" s="10">
        <f t="shared" si="38"/>
        <v>0</v>
      </c>
      <c r="AO19" s="10">
        <f t="shared" si="39"/>
        <v>1</v>
      </c>
      <c r="AP19" s="10">
        <f t="shared" si="40"/>
        <v>1</v>
      </c>
      <c r="AQ19" s="10">
        <f t="shared" si="41"/>
        <v>1</v>
      </c>
      <c r="AR19" s="10">
        <f t="shared" si="42"/>
        <v>1</v>
      </c>
      <c r="AS19" s="10">
        <f t="shared" si="43"/>
        <v>0</v>
      </c>
      <c r="AT19" s="10">
        <f t="shared" si="44"/>
        <v>0</v>
      </c>
      <c r="AU19" s="10">
        <f t="shared" si="45"/>
        <v>0</v>
      </c>
      <c r="AV19" s="10">
        <f t="shared" si="46"/>
        <v>0</v>
      </c>
      <c r="AW19" s="10">
        <f t="shared" si="47"/>
        <v>0</v>
      </c>
      <c r="AX19" s="10">
        <f t="shared" si="48"/>
        <v>1</v>
      </c>
      <c r="AY19" s="10">
        <f t="shared" si="49"/>
        <v>0</v>
      </c>
      <c r="AZ19" s="10">
        <f t="shared" si="50"/>
        <v>0</v>
      </c>
      <c r="BA19" s="10">
        <f t="shared" si="51"/>
        <v>0</v>
      </c>
      <c r="BB19" s="10">
        <f t="shared" si="52"/>
        <v>0</v>
      </c>
      <c r="BC19" s="10"/>
      <c r="BD19" s="10">
        <f t="shared" si="53"/>
        <v>0</v>
      </c>
      <c r="BE19">
        <f t="shared" si="54"/>
        <v>2</v>
      </c>
      <c r="EH19" s="10">
        <v>15</v>
      </c>
      <c r="EJ19" s="10" t="str">
        <f t="shared" si="55"/>
        <v/>
      </c>
      <c r="EK19" s="10" t="str">
        <f t="shared" si="56"/>
        <v>(11)</v>
      </c>
    </row>
    <row r="20" spans="1:141" ht="15.75">
      <c r="A20" s="7" t="str">
        <f t="shared" si="31"/>
        <v>(12)</v>
      </c>
      <c r="B20" s="8"/>
      <c r="C20" s="9"/>
      <c r="D20" s="20">
        <f t="shared" si="4"/>
        <v>0</v>
      </c>
      <c r="E20" s="18"/>
      <c r="F20" s="14">
        <f t="shared" si="5"/>
        <v>0</v>
      </c>
      <c r="G20" s="19" t="e">
        <f t="shared" si="6"/>
        <v>#DIV/0!</v>
      </c>
      <c r="H20" s="1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D20" s="17">
        <v>12</v>
      </c>
      <c r="AE20" s="32">
        <f t="shared" si="32"/>
        <v>12</v>
      </c>
      <c r="AF20" s="32" t="str">
        <f t="shared" si="33"/>
        <v>-</v>
      </c>
      <c r="AJ20" s="56">
        <f t="shared" si="34"/>
        <v>0</v>
      </c>
      <c r="AK20" s="10">
        <f t="shared" si="35"/>
        <v>1</v>
      </c>
      <c r="AL20" s="10">
        <f t="shared" si="36"/>
        <v>1</v>
      </c>
      <c r="AM20" s="10">
        <f t="shared" si="37"/>
        <v>0</v>
      </c>
      <c r="AN20" s="10">
        <f t="shared" si="38"/>
        <v>0</v>
      </c>
      <c r="AO20" s="10">
        <f t="shared" si="39"/>
        <v>1</v>
      </c>
      <c r="AP20" s="10">
        <f t="shared" si="40"/>
        <v>1</v>
      </c>
      <c r="AQ20" s="10">
        <f t="shared" si="41"/>
        <v>1</v>
      </c>
      <c r="AR20" s="10">
        <f t="shared" si="42"/>
        <v>1</v>
      </c>
      <c r="AS20" s="10">
        <f t="shared" si="43"/>
        <v>0</v>
      </c>
      <c r="AT20" s="10">
        <f t="shared" si="44"/>
        <v>0</v>
      </c>
      <c r="AU20" s="10">
        <f t="shared" si="45"/>
        <v>0</v>
      </c>
      <c r="AV20" s="10">
        <f t="shared" si="46"/>
        <v>0</v>
      </c>
      <c r="AW20" s="10">
        <f t="shared" si="47"/>
        <v>0</v>
      </c>
      <c r="AX20" s="10">
        <f t="shared" si="48"/>
        <v>1</v>
      </c>
      <c r="AY20" s="10">
        <f t="shared" si="49"/>
        <v>0</v>
      </c>
      <c r="AZ20" s="10">
        <f t="shared" si="50"/>
        <v>0</v>
      </c>
      <c r="BA20" s="10">
        <f t="shared" si="51"/>
        <v>0</v>
      </c>
      <c r="BB20" s="10">
        <f t="shared" si="52"/>
        <v>0</v>
      </c>
      <c r="BC20" s="10"/>
      <c r="BD20" s="10">
        <f t="shared" si="53"/>
        <v>0</v>
      </c>
      <c r="BE20">
        <f t="shared" si="54"/>
        <v>2</v>
      </c>
      <c r="EH20" s="10">
        <v>16</v>
      </c>
      <c r="EJ20" s="10" t="str">
        <f t="shared" ref="EJ20:EJ25" si="57">IF(BD20&gt;=1,AE20,"")</f>
        <v/>
      </c>
      <c r="EK20" s="10" t="str">
        <f t="shared" si="56"/>
        <v>(12)</v>
      </c>
    </row>
    <row r="21" spans="1:141" ht="15.75">
      <c r="A21" s="7" t="str">
        <f t="shared" si="31"/>
        <v>(13)</v>
      </c>
      <c r="B21" s="8"/>
      <c r="C21" s="9"/>
      <c r="D21" s="20">
        <f t="shared" si="4"/>
        <v>0</v>
      </c>
      <c r="E21" s="18"/>
      <c r="F21" s="14">
        <f t="shared" si="5"/>
        <v>0</v>
      </c>
      <c r="G21" s="19" t="e">
        <f t="shared" si="6"/>
        <v>#DIV/0!</v>
      </c>
      <c r="H21" s="1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D21" s="17">
        <v>13</v>
      </c>
      <c r="AE21" s="32">
        <f t="shared" si="32"/>
        <v>13</v>
      </c>
      <c r="AF21" s="32" t="str">
        <f t="shared" si="33"/>
        <v>-</v>
      </c>
      <c r="AJ21" s="56">
        <f t="shared" si="34"/>
        <v>0</v>
      </c>
      <c r="AK21" s="10">
        <f t="shared" si="35"/>
        <v>1</v>
      </c>
      <c r="AL21" s="10">
        <f t="shared" si="36"/>
        <v>1</v>
      </c>
      <c r="AM21" s="10">
        <f t="shared" si="37"/>
        <v>0</v>
      </c>
      <c r="AN21" s="10">
        <f t="shared" si="38"/>
        <v>0</v>
      </c>
      <c r="AO21" s="10">
        <f t="shared" si="39"/>
        <v>1</v>
      </c>
      <c r="AP21" s="10">
        <f t="shared" si="40"/>
        <v>1</v>
      </c>
      <c r="AQ21" s="10">
        <f t="shared" si="41"/>
        <v>1</v>
      </c>
      <c r="AR21" s="10">
        <f t="shared" si="42"/>
        <v>1</v>
      </c>
      <c r="AS21" s="10">
        <f t="shared" si="43"/>
        <v>0</v>
      </c>
      <c r="AT21" s="10">
        <f t="shared" si="44"/>
        <v>0</v>
      </c>
      <c r="AU21" s="10">
        <f t="shared" si="45"/>
        <v>0</v>
      </c>
      <c r="AV21" s="10">
        <f t="shared" si="46"/>
        <v>0</v>
      </c>
      <c r="AW21" s="10">
        <f t="shared" si="47"/>
        <v>0</v>
      </c>
      <c r="AX21" s="10">
        <f t="shared" si="48"/>
        <v>1</v>
      </c>
      <c r="AY21" s="10">
        <f t="shared" si="49"/>
        <v>0</v>
      </c>
      <c r="AZ21" s="10">
        <f t="shared" si="50"/>
        <v>0</v>
      </c>
      <c r="BA21" s="10">
        <f t="shared" si="51"/>
        <v>0</v>
      </c>
      <c r="BB21" s="10">
        <f t="shared" si="52"/>
        <v>0</v>
      </c>
      <c r="BC21" s="10"/>
      <c r="BD21" s="10">
        <f t="shared" si="53"/>
        <v>0</v>
      </c>
      <c r="BE21">
        <f t="shared" si="54"/>
        <v>2</v>
      </c>
      <c r="EH21" s="10">
        <v>17</v>
      </c>
      <c r="EJ21" s="10" t="str">
        <f t="shared" si="57"/>
        <v/>
      </c>
      <c r="EK21" s="10" t="str">
        <f t="shared" si="56"/>
        <v>(13)</v>
      </c>
    </row>
    <row r="22" spans="1:141" ht="15.75" customHeight="1">
      <c r="A22" s="7" t="str">
        <f>EJ22&amp;EK22</f>
        <v>(14)</v>
      </c>
      <c r="B22" s="8"/>
      <c r="C22" s="9"/>
      <c r="D22" s="20">
        <f t="shared" si="4"/>
        <v>0</v>
      </c>
      <c r="E22" s="18"/>
      <c r="F22" s="14">
        <f t="shared" si="5"/>
        <v>0</v>
      </c>
      <c r="G22" s="19" t="e">
        <f t="shared" si="6"/>
        <v>#DIV/0!</v>
      </c>
      <c r="H22" s="1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D22" s="17">
        <v>14</v>
      </c>
      <c r="AE22" s="32">
        <f t="shared" si="32"/>
        <v>14</v>
      </c>
      <c r="AF22" s="32" t="str">
        <f t="shared" si="33"/>
        <v>-</v>
      </c>
      <c r="AJ22" s="56">
        <f t="shared" si="34"/>
        <v>0</v>
      </c>
      <c r="AK22" s="10">
        <f t="shared" si="35"/>
        <v>1</v>
      </c>
      <c r="AL22" s="10">
        <f t="shared" si="36"/>
        <v>1</v>
      </c>
      <c r="AM22" s="10">
        <f t="shared" si="37"/>
        <v>0</v>
      </c>
      <c r="AN22" s="10">
        <f t="shared" si="38"/>
        <v>0</v>
      </c>
      <c r="AO22" s="10">
        <f t="shared" si="39"/>
        <v>1</v>
      </c>
      <c r="AP22" s="10">
        <f t="shared" si="40"/>
        <v>1</v>
      </c>
      <c r="AQ22" s="10">
        <f t="shared" si="41"/>
        <v>1</v>
      </c>
      <c r="AR22" s="10">
        <f t="shared" si="42"/>
        <v>1</v>
      </c>
      <c r="AS22" s="10">
        <f t="shared" si="43"/>
        <v>0</v>
      </c>
      <c r="AT22" s="10">
        <f t="shared" si="44"/>
        <v>0</v>
      </c>
      <c r="AU22" s="10">
        <f t="shared" si="45"/>
        <v>0</v>
      </c>
      <c r="AV22" s="10">
        <f t="shared" si="46"/>
        <v>0</v>
      </c>
      <c r="AW22" s="10">
        <f t="shared" si="47"/>
        <v>0</v>
      </c>
      <c r="AX22" s="10">
        <f t="shared" si="48"/>
        <v>1</v>
      </c>
      <c r="AY22" s="10">
        <f t="shared" si="49"/>
        <v>0</v>
      </c>
      <c r="AZ22" s="10">
        <f t="shared" si="50"/>
        <v>0</v>
      </c>
      <c r="BA22" s="10">
        <f t="shared" si="51"/>
        <v>0</v>
      </c>
      <c r="BB22" s="10">
        <f t="shared" si="52"/>
        <v>0</v>
      </c>
      <c r="BC22" s="10"/>
      <c r="BD22" s="10">
        <f t="shared" si="53"/>
        <v>0</v>
      </c>
      <c r="BE22">
        <f t="shared" si="54"/>
        <v>2</v>
      </c>
      <c r="EH22" s="10">
        <v>18</v>
      </c>
      <c r="EJ22" s="10" t="str">
        <f t="shared" si="57"/>
        <v/>
      </c>
      <c r="EK22" s="10" t="str">
        <f t="shared" si="56"/>
        <v>(14)</v>
      </c>
    </row>
    <row r="23" spans="1:141" ht="15.75" customHeight="1">
      <c r="A23" s="7" t="str">
        <f t="shared" ref="A23:A24" si="58">EJ23&amp;EK23</f>
        <v>(15)</v>
      </c>
      <c r="B23" s="8"/>
      <c r="C23" s="9"/>
      <c r="D23" s="20">
        <f t="shared" si="4"/>
        <v>0</v>
      </c>
      <c r="E23" s="18"/>
      <c r="F23" s="14">
        <f t="shared" si="5"/>
        <v>0</v>
      </c>
      <c r="G23" s="19" t="e">
        <f t="shared" si="6"/>
        <v>#DIV/0!</v>
      </c>
      <c r="H23" s="1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D23" s="17">
        <v>15</v>
      </c>
      <c r="AE23" s="32">
        <f t="shared" ref="AE23:AE24" si="59">IF(AND(D23=D22,D23=D21,D23=D20,D23=D19),ROW(15:15),IF(AND(D23=D22,D23=D21,D23=D20),ROW(16:16),IF(AND(D23=D22,D23=D21),ROW(17:17),IF(D23=D22,ROW(18:18),IF(D23&gt;1,ROW(19:19),"-")))))</f>
        <v>15</v>
      </c>
      <c r="AF23" s="32" t="str">
        <f t="shared" ref="AF23:AF24" si="60">IF(F23&gt;1,ROW(19:19),"-")</f>
        <v>-</v>
      </c>
      <c r="AJ23" s="56">
        <f t="shared" ref="AJ23:AJ24" si="61">COUNT($I$3,I23,H23)</f>
        <v>0</v>
      </c>
      <c r="AK23" s="10">
        <f t="shared" ref="AK23:AK24" si="62">COUNT($J$3,J23,I23)</f>
        <v>1</v>
      </c>
      <c r="AL23" s="10">
        <f t="shared" ref="AL23:AL24" si="63">COUNT($K$3,K23,J23)</f>
        <v>1</v>
      </c>
      <c r="AM23" s="10">
        <f t="shared" ref="AM23:AM24" si="64">COUNT($L$3,L23,K23)</f>
        <v>0</v>
      </c>
      <c r="AN23" s="10">
        <f t="shared" ref="AN23:AN24" si="65">COUNT($M$3,M23,L23)</f>
        <v>0</v>
      </c>
      <c r="AO23" s="10">
        <f t="shared" ref="AO23:AO24" si="66">COUNT($N$3,N23,M23)</f>
        <v>1</v>
      </c>
      <c r="AP23" s="10">
        <f t="shared" ref="AP23:AP24" si="67">COUNT($O$3,O23,N23)</f>
        <v>1</v>
      </c>
      <c r="AQ23" s="10">
        <f t="shared" ref="AQ23:AQ24" si="68">COUNT($P$3,P23,O23)</f>
        <v>1</v>
      </c>
      <c r="AR23" s="10">
        <f t="shared" ref="AR23:AR24" si="69">COUNT($Q$3,Q23,P23)</f>
        <v>1</v>
      </c>
      <c r="AS23" s="10">
        <f t="shared" ref="AS23:AS24" si="70">COUNT($R$3,R23,Q23)</f>
        <v>0</v>
      </c>
      <c r="AT23" s="10">
        <f t="shared" ref="AT23:AT24" si="71">COUNT($S$3,S23,R23)</f>
        <v>0</v>
      </c>
      <c r="AU23" s="10">
        <f t="shared" ref="AU23:AU24" si="72">COUNT($T$3,T23,S23)</f>
        <v>0</v>
      </c>
      <c r="AV23" s="10">
        <f t="shared" ref="AV23:AV24" si="73">COUNT($U$3,U23,T23)</f>
        <v>0</v>
      </c>
      <c r="AW23" s="10">
        <f t="shared" ref="AW23:AW24" si="74">COUNT($V$3,V23,U23)</f>
        <v>0</v>
      </c>
      <c r="AX23" s="10">
        <f t="shared" ref="AX23:AX24" si="75">COUNT($W$3,W23,V23)</f>
        <v>1</v>
      </c>
      <c r="AY23" s="10">
        <f t="shared" ref="AY23:AY24" si="76">COUNT($X$3,X23,W23)</f>
        <v>0</v>
      </c>
      <c r="AZ23" s="10">
        <f t="shared" ref="AZ23:AZ24" si="77">COUNT($Y$3,Y23,X23)</f>
        <v>0</v>
      </c>
      <c r="BA23" s="10">
        <f t="shared" ref="BA23:BA24" si="78">COUNT($Z$3,Z23,Y23)</f>
        <v>0</v>
      </c>
      <c r="BB23" s="10">
        <f t="shared" ref="BB23:BB24" si="79">COUNT($AA$3,AA23,Z23)</f>
        <v>0</v>
      </c>
      <c r="BC23" s="10"/>
      <c r="BD23" s="10">
        <f t="shared" ref="BD23:BD24" si="80">COUNTIF(AI23:BC23,"&gt;1")</f>
        <v>0</v>
      </c>
      <c r="BE23">
        <f t="shared" ref="BE23:BE24" si="81">IF(H23="x",1,2)</f>
        <v>2</v>
      </c>
      <c r="EH23" s="10">
        <v>19</v>
      </c>
      <c r="EJ23" s="10" t="str">
        <f t="shared" si="57"/>
        <v/>
      </c>
      <c r="EK23" s="10" t="str">
        <f t="shared" ref="EK23:EK24" si="82">IF(BE23&gt;1,"("&amp;AD23&amp;")","("&amp;AF23&amp;")")</f>
        <v>(15)</v>
      </c>
    </row>
    <row r="24" spans="1:141" ht="15.75" customHeight="1">
      <c r="A24" s="7" t="str">
        <f t="shared" si="58"/>
        <v>(16)</v>
      </c>
      <c r="B24" s="8"/>
      <c r="C24" s="9"/>
      <c r="D24" s="20">
        <f t="shared" si="4"/>
        <v>0</v>
      </c>
      <c r="E24" s="18"/>
      <c r="F24" s="14">
        <f t="shared" si="5"/>
        <v>0</v>
      </c>
      <c r="G24" s="19" t="e">
        <f t="shared" si="6"/>
        <v>#DIV/0!</v>
      </c>
      <c r="H24" s="1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D24" s="17">
        <v>16</v>
      </c>
      <c r="AE24" s="32">
        <f t="shared" si="59"/>
        <v>16</v>
      </c>
      <c r="AF24" s="32" t="str">
        <f t="shared" si="60"/>
        <v>-</v>
      </c>
      <c r="AJ24" s="56">
        <f t="shared" si="61"/>
        <v>0</v>
      </c>
      <c r="AK24" s="10">
        <f t="shared" si="62"/>
        <v>1</v>
      </c>
      <c r="AL24" s="10">
        <f t="shared" si="63"/>
        <v>1</v>
      </c>
      <c r="AM24" s="10">
        <f t="shared" si="64"/>
        <v>0</v>
      </c>
      <c r="AN24" s="10">
        <f t="shared" si="65"/>
        <v>0</v>
      </c>
      <c r="AO24" s="10">
        <f t="shared" si="66"/>
        <v>1</v>
      </c>
      <c r="AP24" s="10">
        <f t="shared" si="67"/>
        <v>1</v>
      </c>
      <c r="AQ24" s="10">
        <f t="shared" si="68"/>
        <v>1</v>
      </c>
      <c r="AR24" s="10">
        <f t="shared" si="69"/>
        <v>1</v>
      </c>
      <c r="AS24" s="10">
        <f t="shared" si="70"/>
        <v>0</v>
      </c>
      <c r="AT24" s="10">
        <f t="shared" si="71"/>
        <v>0</v>
      </c>
      <c r="AU24" s="10">
        <f t="shared" si="72"/>
        <v>0</v>
      </c>
      <c r="AV24" s="10">
        <f t="shared" si="73"/>
        <v>0</v>
      </c>
      <c r="AW24" s="10">
        <f t="shared" si="74"/>
        <v>0</v>
      </c>
      <c r="AX24" s="10">
        <f t="shared" si="75"/>
        <v>1</v>
      </c>
      <c r="AY24" s="10">
        <f t="shared" si="76"/>
        <v>0</v>
      </c>
      <c r="AZ24" s="10">
        <f t="shared" si="77"/>
        <v>0</v>
      </c>
      <c r="BA24" s="10">
        <f t="shared" si="78"/>
        <v>0</v>
      </c>
      <c r="BB24" s="10">
        <f t="shared" si="79"/>
        <v>0</v>
      </c>
      <c r="BC24" s="10"/>
      <c r="BD24" s="10">
        <f t="shared" si="80"/>
        <v>0</v>
      </c>
      <c r="BE24">
        <f t="shared" si="81"/>
        <v>2</v>
      </c>
      <c r="EH24" s="10">
        <v>20</v>
      </c>
      <c r="EJ24" s="10" t="str">
        <f t="shared" si="57"/>
        <v/>
      </c>
      <c r="EK24" s="10" t="str">
        <f t="shared" si="82"/>
        <v>(16)</v>
      </c>
    </row>
    <row r="25" spans="1:141" ht="15.75">
      <c r="A25" s="7" t="str">
        <f t="shared" ref="A25" si="83">EJ25&amp;EK25</f>
        <v>(17)</v>
      </c>
      <c r="B25" s="8"/>
      <c r="C25" s="9"/>
      <c r="D25" s="20">
        <f t="shared" si="4"/>
        <v>0</v>
      </c>
      <c r="E25" s="18"/>
      <c r="F25" s="14">
        <f t="shared" si="5"/>
        <v>0</v>
      </c>
      <c r="G25" s="19" t="e">
        <f t="shared" si="6"/>
        <v>#DIV/0!</v>
      </c>
      <c r="H25" s="1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D25" s="17">
        <v>17</v>
      </c>
      <c r="AE25" s="32">
        <f t="shared" ref="AE25" si="84">IF(AND(D25=D24,D25=D23,D25=D22,D25=D21),ROW(17:17),IF(AND(D25=D24,D25=D23,D25=D22),ROW(18:18),IF(AND(D25=D24,D25=D23),ROW(19:19),IF(D25=D24,ROW(20:20),IF(D25&gt;1,ROW(21:21),"-")))))</f>
        <v>17</v>
      </c>
      <c r="AF25" s="32" t="str">
        <f t="shared" ref="AF25" si="85">IF(F25&gt;1,ROW(21:21),"-")</f>
        <v>-</v>
      </c>
      <c r="AJ25" s="56">
        <f t="shared" ref="AJ25" si="86">COUNT($I$3,I25,H25)</f>
        <v>0</v>
      </c>
      <c r="AK25" s="10">
        <f t="shared" ref="AK25" si="87">COUNT($J$3,J25,I25)</f>
        <v>1</v>
      </c>
      <c r="AL25" s="10">
        <f t="shared" ref="AL25" si="88">COUNT($K$3,K25,J25)</f>
        <v>1</v>
      </c>
      <c r="AM25" s="10">
        <f t="shared" ref="AM25" si="89">COUNT($L$3,L25,K25)</f>
        <v>0</v>
      </c>
      <c r="AN25" s="10">
        <f t="shared" ref="AN25" si="90">COUNT($M$3,M25,L25)</f>
        <v>0</v>
      </c>
      <c r="AO25" s="10">
        <f t="shared" ref="AO25" si="91">COUNT($N$3,N25,M25)</f>
        <v>1</v>
      </c>
      <c r="AP25" s="10">
        <f t="shared" ref="AP25" si="92">COUNT($O$3,O25,N25)</f>
        <v>1</v>
      </c>
      <c r="AQ25" s="10">
        <f t="shared" ref="AQ25" si="93">COUNT($P$3,P25,O25)</f>
        <v>1</v>
      </c>
      <c r="AR25" s="10">
        <f t="shared" ref="AR25" si="94">COUNT($Q$3,Q25,P25)</f>
        <v>1</v>
      </c>
      <c r="AS25" s="10">
        <f t="shared" ref="AS25" si="95">COUNT($R$3,R25,Q25)</f>
        <v>0</v>
      </c>
      <c r="AT25" s="10">
        <f t="shared" ref="AT25" si="96">COUNT($S$3,S25,R25)</f>
        <v>0</v>
      </c>
      <c r="AU25" s="10">
        <f t="shared" ref="AU25" si="97">COUNT($T$3,T25,S25)</f>
        <v>0</v>
      </c>
      <c r="AV25" s="10">
        <f t="shared" ref="AV25" si="98">COUNT($U$3,U25,T25)</f>
        <v>0</v>
      </c>
      <c r="AW25" s="10">
        <f t="shared" ref="AW25" si="99">COUNT($V$3,V25,U25)</f>
        <v>0</v>
      </c>
      <c r="AX25" s="10">
        <f t="shared" ref="AX25" si="100">COUNT($W$3,W25,V25)</f>
        <v>1</v>
      </c>
      <c r="AY25" s="10">
        <f t="shared" ref="AY25" si="101">COUNT($X$3,X25,W25)</f>
        <v>0</v>
      </c>
      <c r="AZ25" s="10">
        <f t="shared" ref="AZ25" si="102">COUNT($Y$3,Y25,X25)</f>
        <v>0</v>
      </c>
      <c r="BA25" s="10">
        <f t="shared" ref="BA25" si="103">COUNT($Z$3,Z25,Y25)</f>
        <v>0</v>
      </c>
      <c r="BB25" s="10">
        <f t="shared" ref="BB25" si="104">COUNT($AA$3,AA25,Z25)</f>
        <v>0</v>
      </c>
      <c r="BC25" s="10"/>
      <c r="BD25" s="10">
        <f t="shared" ref="BD25" si="105">COUNTIF(AI25:BC25,"&gt;1")</f>
        <v>0</v>
      </c>
      <c r="BE25">
        <f t="shared" ref="BE25" si="106">IF(H25="x",1,2)</f>
        <v>2</v>
      </c>
      <c r="EH25" s="10">
        <v>21</v>
      </c>
      <c r="EJ25" s="10" t="str">
        <f t="shared" si="57"/>
        <v/>
      </c>
      <c r="EK25" s="10" t="str">
        <f t="shared" ref="EK25" si="107">IF(BE25&gt;1,"("&amp;AD25&amp;")","("&amp;AF25&amp;")")</f>
        <v>(17)</v>
      </c>
    </row>
    <row r="26" spans="1:141">
      <c r="A26" s="73"/>
      <c r="B26" s="75"/>
      <c r="C26" s="74"/>
      <c r="D26" s="17"/>
      <c r="E26" s="17"/>
      <c r="F26" s="17"/>
      <c r="G26" s="17"/>
      <c r="H26" s="17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17"/>
      <c r="AC26" s="16"/>
      <c r="AD26" s="17"/>
      <c r="AE26" s="17"/>
      <c r="AF26" s="16"/>
    </row>
    <row r="27" spans="1:141" ht="90.95" customHeight="1">
      <c r="A27" s="77"/>
      <c r="B27" s="78"/>
      <c r="C27" s="78"/>
      <c r="D27" s="79"/>
      <c r="E27" s="15"/>
      <c r="F27" s="15"/>
      <c r="G27" s="15"/>
      <c r="H27" s="15"/>
      <c r="I27" s="80"/>
      <c r="J27" s="80"/>
      <c r="K27" s="81"/>
      <c r="L27" s="81"/>
      <c r="M27" s="81"/>
      <c r="N27" s="81"/>
      <c r="O27" s="81"/>
      <c r="P27" s="80"/>
      <c r="Q27" s="80"/>
      <c r="R27" s="80"/>
      <c r="S27" s="80"/>
      <c r="T27" s="80"/>
      <c r="U27" s="80"/>
      <c r="V27" s="80"/>
      <c r="W27" s="80"/>
      <c r="X27" s="81"/>
      <c r="Y27" s="81"/>
      <c r="Z27" s="80"/>
      <c r="AA27" s="80"/>
      <c r="AB27" s="16"/>
      <c r="AC27" s="81"/>
      <c r="AD27" s="17"/>
      <c r="AE27" s="17"/>
      <c r="AF27" s="16"/>
    </row>
    <row r="28" spans="1:141" ht="15.75">
      <c r="A28" s="82"/>
      <c r="B28" s="83"/>
      <c r="C28" s="84"/>
      <c r="D28" s="85"/>
      <c r="E28" s="18"/>
      <c r="F28" s="86"/>
      <c r="G28" s="87"/>
      <c r="H28" s="18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16"/>
      <c r="AC28" s="88"/>
      <c r="AD28" s="17"/>
      <c r="AE28" s="32"/>
      <c r="AF28" s="32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6"/>
      <c r="BD28" s="17"/>
      <c r="BE28" s="16"/>
      <c r="EH28" s="10">
        <v>1</v>
      </c>
      <c r="EJ28" s="10" t="str">
        <f t="shared" ref="EJ28:EJ39" si="108">IF(BD28&gt;=1,AE28,"")</f>
        <v/>
      </c>
      <c r="EK28" s="10" t="str">
        <f t="shared" ref="EK28:EK43" si="109">IF(BD28&gt;1,"("&amp;AD28&amp;")","("&amp;AF28&amp;")")</f>
        <v>()</v>
      </c>
    </row>
    <row r="29" spans="1:141" ht="15.75">
      <c r="A29" s="82"/>
      <c r="B29" s="89"/>
      <c r="C29" s="84"/>
      <c r="D29" s="85"/>
      <c r="E29" s="18"/>
      <c r="F29" s="86"/>
      <c r="G29" s="87"/>
      <c r="H29" s="18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16"/>
      <c r="AC29" s="16"/>
      <c r="AD29" s="17"/>
      <c r="AE29" s="32"/>
      <c r="AF29" s="32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6"/>
      <c r="BD29" s="17"/>
      <c r="BE29" s="16"/>
      <c r="EH29" s="10">
        <v>3</v>
      </c>
      <c r="EJ29" s="10" t="str">
        <f t="shared" si="108"/>
        <v/>
      </c>
      <c r="EK29" s="10" t="str">
        <f t="shared" si="109"/>
        <v>()</v>
      </c>
    </row>
    <row r="30" spans="1:141" ht="15.75">
      <c r="A30" s="82"/>
      <c r="B30" s="89"/>
      <c r="C30" s="84"/>
      <c r="D30" s="85"/>
      <c r="E30" s="18"/>
      <c r="F30" s="86"/>
      <c r="G30" s="87"/>
      <c r="H30" s="18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6"/>
      <c r="AC30" s="16"/>
      <c r="AD30" s="17"/>
      <c r="AE30" s="32"/>
      <c r="AF30" s="32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6"/>
      <c r="BD30" s="17"/>
      <c r="BE30" s="16"/>
      <c r="EH30" s="10">
        <v>4</v>
      </c>
      <c r="EJ30" s="10" t="str">
        <f t="shared" si="108"/>
        <v/>
      </c>
      <c r="EK30" s="10" t="str">
        <f t="shared" si="109"/>
        <v>()</v>
      </c>
    </row>
    <row r="31" spans="1:141" ht="15.75">
      <c r="A31" s="82"/>
      <c r="B31" s="89"/>
      <c r="C31" s="84"/>
      <c r="D31" s="85"/>
      <c r="E31" s="18"/>
      <c r="F31" s="86"/>
      <c r="G31" s="87"/>
      <c r="H31" s="18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6"/>
      <c r="AC31" s="16"/>
      <c r="AD31" s="17"/>
      <c r="AE31" s="32"/>
      <c r="AF31" s="32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6"/>
      <c r="BD31" s="17"/>
      <c r="BE31" s="16"/>
      <c r="EH31" s="10">
        <v>5</v>
      </c>
      <c r="EJ31" s="10" t="str">
        <f t="shared" si="108"/>
        <v/>
      </c>
      <c r="EK31" s="10" t="str">
        <f t="shared" si="109"/>
        <v>()</v>
      </c>
    </row>
    <row r="32" spans="1:141" ht="15.75">
      <c r="A32" s="82"/>
      <c r="B32" s="89"/>
      <c r="C32" s="84"/>
      <c r="D32" s="85"/>
      <c r="E32" s="18"/>
      <c r="F32" s="86"/>
      <c r="G32" s="87"/>
      <c r="H32" s="18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16"/>
      <c r="AC32" s="16"/>
      <c r="AD32" s="17"/>
      <c r="AE32" s="32"/>
      <c r="AF32" s="32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6"/>
      <c r="BD32" s="17"/>
      <c r="BE32" s="16"/>
      <c r="EH32" s="10">
        <v>6</v>
      </c>
      <c r="EJ32" s="10" t="str">
        <f t="shared" si="108"/>
        <v/>
      </c>
      <c r="EK32" s="10" t="str">
        <f t="shared" si="109"/>
        <v>()</v>
      </c>
    </row>
    <row r="33" spans="1:141" ht="15.75">
      <c r="A33" s="82"/>
      <c r="B33" s="89"/>
      <c r="C33" s="84"/>
      <c r="D33" s="85"/>
      <c r="E33" s="18"/>
      <c r="F33" s="86"/>
      <c r="G33" s="87"/>
      <c r="H33" s="18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16"/>
      <c r="AC33" s="16"/>
      <c r="AD33" s="17"/>
      <c r="AE33" s="32"/>
      <c r="AF33" s="32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6"/>
      <c r="BD33" s="17"/>
      <c r="BE33" s="16"/>
      <c r="EH33" s="10">
        <v>7</v>
      </c>
      <c r="EJ33" s="10" t="str">
        <f t="shared" si="108"/>
        <v/>
      </c>
      <c r="EK33" s="10" t="str">
        <f t="shared" si="109"/>
        <v>()</v>
      </c>
    </row>
    <row r="34" spans="1:141" ht="15.75">
      <c r="A34" s="82"/>
      <c r="B34" s="89"/>
      <c r="C34" s="84"/>
      <c r="D34" s="85"/>
      <c r="E34" s="18"/>
      <c r="F34" s="86"/>
      <c r="G34" s="87"/>
      <c r="H34" s="18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16"/>
      <c r="AC34" s="16"/>
      <c r="AD34" s="17"/>
      <c r="AE34" s="32"/>
      <c r="AF34" s="32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6"/>
      <c r="BD34" s="17"/>
      <c r="BE34" s="16"/>
      <c r="EH34" s="10">
        <v>8</v>
      </c>
      <c r="EJ34" s="10" t="str">
        <f t="shared" si="108"/>
        <v/>
      </c>
      <c r="EK34" s="10" t="str">
        <f t="shared" si="109"/>
        <v>()</v>
      </c>
    </row>
    <row r="35" spans="1:141" ht="15.75">
      <c r="A35" s="82"/>
      <c r="B35" s="89"/>
      <c r="C35" s="84"/>
      <c r="D35" s="85"/>
      <c r="E35" s="18"/>
      <c r="F35" s="86"/>
      <c r="G35" s="87"/>
      <c r="H35" s="18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16"/>
      <c r="AC35" s="16"/>
      <c r="AD35" s="17"/>
      <c r="AE35" s="32"/>
      <c r="AF35" s="32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6"/>
      <c r="BD35" s="17"/>
      <c r="BE35" s="16"/>
      <c r="EH35" s="10">
        <v>9</v>
      </c>
      <c r="EJ35" s="10" t="str">
        <f t="shared" si="108"/>
        <v/>
      </c>
      <c r="EK35" s="10" t="str">
        <f t="shared" si="109"/>
        <v>()</v>
      </c>
    </row>
    <row r="36" spans="1:141" ht="15.75">
      <c r="A36" s="82"/>
      <c r="B36" s="89"/>
      <c r="C36" s="84"/>
      <c r="D36" s="85"/>
      <c r="E36" s="18"/>
      <c r="F36" s="86"/>
      <c r="G36" s="87"/>
      <c r="H36" s="18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16"/>
      <c r="AC36" s="16"/>
      <c r="AD36" s="17"/>
      <c r="AE36" s="32"/>
      <c r="AF36" s="32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6"/>
      <c r="BD36" s="17"/>
      <c r="BE36" s="16"/>
      <c r="EH36" s="10">
        <v>10</v>
      </c>
      <c r="EJ36" s="10" t="str">
        <f t="shared" si="108"/>
        <v/>
      </c>
      <c r="EK36" s="10" t="str">
        <f t="shared" si="109"/>
        <v>()</v>
      </c>
    </row>
    <row r="37" spans="1:141" ht="15.75">
      <c r="A37" s="82"/>
      <c r="B37" s="89"/>
      <c r="C37" s="84"/>
      <c r="D37" s="85"/>
      <c r="E37" s="18"/>
      <c r="F37" s="86"/>
      <c r="G37" s="87"/>
      <c r="H37" s="18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16"/>
      <c r="AC37" s="16"/>
      <c r="AD37" s="17"/>
      <c r="AE37" s="32"/>
      <c r="AF37" s="32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6"/>
      <c r="BD37" s="17"/>
      <c r="BE37" s="16"/>
      <c r="EH37" s="10">
        <v>11</v>
      </c>
      <c r="EJ37" s="10" t="str">
        <f t="shared" si="108"/>
        <v/>
      </c>
      <c r="EK37" s="10" t="str">
        <f t="shared" si="109"/>
        <v>()</v>
      </c>
    </row>
    <row r="38" spans="1:141" ht="15.75">
      <c r="A38" s="82"/>
      <c r="B38" s="90"/>
      <c r="C38" s="84"/>
      <c r="D38" s="85"/>
      <c r="E38" s="18"/>
      <c r="F38" s="86"/>
      <c r="G38" s="87"/>
      <c r="H38" s="18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16"/>
      <c r="AC38" s="16"/>
      <c r="AD38" s="17"/>
      <c r="AE38" s="32"/>
      <c r="AF38" s="32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6"/>
      <c r="BD38" s="17"/>
      <c r="BE38" s="16"/>
      <c r="EH38" s="10">
        <v>12</v>
      </c>
      <c r="EJ38" s="10" t="str">
        <f t="shared" si="108"/>
        <v/>
      </c>
      <c r="EK38" s="10" t="str">
        <f t="shared" si="109"/>
        <v>()</v>
      </c>
    </row>
    <row r="39" spans="1:141" ht="15.75">
      <c r="A39" s="82"/>
      <c r="B39" s="89"/>
      <c r="C39" s="84"/>
      <c r="D39" s="85"/>
      <c r="E39" s="18"/>
      <c r="F39" s="86"/>
      <c r="G39" s="87"/>
      <c r="H39" s="18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16"/>
      <c r="AC39" s="16"/>
      <c r="AD39" s="17"/>
      <c r="AE39" s="32"/>
      <c r="AF39" s="32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6"/>
      <c r="BD39" s="17"/>
      <c r="BE39" s="16"/>
      <c r="EH39" s="10">
        <v>13</v>
      </c>
      <c r="EJ39" s="10" t="str">
        <f t="shared" si="108"/>
        <v/>
      </c>
      <c r="EK39" s="10" t="str">
        <f t="shared" si="109"/>
        <v>()</v>
      </c>
    </row>
    <row r="40" spans="1:141" ht="15.75">
      <c r="A40" s="82"/>
      <c r="B40" s="89"/>
      <c r="C40" s="84"/>
      <c r="D40" s="85"/>
      <c r="E40" s="16"/>
      <c r="F40" s="86"/>
      <c r="G40" s="87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/>
      <c r="AE40" s="32"/>
      <c r="AF40" s="32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6"/>
      <c r="BD40" s="17"/>
      <c r="BE40" s="16"/>
      <c r="EH40" s="10">
        <v>14</v>
      </c>
      <c r="EJ40" s="10">
        <f>IF(BD40&gt;=1,AE40,14)</f>
        <v>14</v>
      </c>
      <c r="EK40" s="10" t="str">
        <f t="shared" si="109"/>
        <v>()</v>
      </c>
    </row>
    <row r="41" spans="1:141" ht="15.75">
      <c r="A41" s="82"/>
      <c r="B41" s="89"/>
      <c r="C41" s="84"/>
      <c r="D41" s="85"/>
      <c r="E41" s="18"/>
      <c r="F41" s="86"/>
      <c r="G41" s="87"/>
      <c r="H41" s="18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16"/>
      <c r="AC41" s="16"/>
      <c r="AD41" s="17"/>
      <c r="AE41" s="32"/>
      <c r="AF41" s="32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6"/>
      <c r="BD41" s="17"/>
      <c r="BE41" s="16"/>
      <c r="EH41" s="10">
        <v>15</v>
      </c>
      <c r="EJ41" s="10" t="str">
        <f>IF(BD41&gt;=1,AE41,"")</f>
        <v/>
      </c>
      <c r="EK41" s="10" t="str">
        <f t="shared" si="109"/>
        <v>()</v>
      </c>
    </row>
    <row r="42" spans="1:141" ht="15.75">
      <c r="A42" s="82"/>
      <c r="B42" s="89"/>
      <c r="C42" s="84"/>
      <c r="D42" s="85"/>
      <c r="E42" s="18"/>
      <c r="F42" s="86"/>
      <c r="G42" s="87"/>
      <c r="H42" s="18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16"/>
      <c r="AC42" s="16"/>
      <c r="AD42" s="17"/>
      <c r="AE42" s="32"/>
      <c r="AF42" s="32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6"/>
      <c r="BD42" s="17"/>
      <c r="BE42" s="16"/>
      <c r="EH42" s="10">
        <v>16</v>
      </c>
      <c r="EJ42" s="10" t="str">
        <f>IF(BD42&gt;=1,AE42,"")</f>
        <v/>
      </c>
      <c r="EK42" s="10" t="str">
        <f t="shared" si="109"/>
        <v>()</v>
      </c>
    </row>
    <row r="43" spans="1:141" ht="15.75">
      <c r="A43" s="82"/>
      <c r="B43" s="89"/>
      <c r="C43" s="84"/>
      <c r="D43" s="85"/>
      <c r="E43" s="18"/>
      <c r="F43" s="86"/>
      <c r="G43" s="87"/>
      <c r="H43" s="18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16"/>
      <c r="AC43" s="16"/>
      <c r="AD43" s="17"/>
      <c r="AE43" s="32"/>
      <c r="AF43" s="32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6"/>
      <c r="BD43" s="17"/>
      <c r="BE43" s="16"/>
      <c r="EH43" s="10">
        <v>2</v>
      </c>
      <c r="EJ43" s="10" t="str">
        <f>IF(BD43&gt;=1,AE43,"")</f>
        <v/>
      </c>
      <c r="EK43" s="10" t="str">
        <f t="shared" si="109"/>
        <v>()</v>
      </c>
    </row>
    <row r="44" spans="1:141" ht="15.75">
      <c r="A44" s="82"/>
      <c r="B44" s="89"/>
      <c r="C44" s="84"/>
      <c r="D44" s="85"/>
      <c r="E44" s="18"/>
      <c r="F44" s="86"/>
      <c r="G44" s="87"/>
      <c r="H44" s="18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16"/>
      <c r="AC44" s="16"/>
      <c r="AD44" s="17"/>
      <c r="AE44" s="32"/>
      <c r="AF44" s="32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6"/>
      <c r="EH44" s="10">
        <v>17</v>
      </c>
      <c r="EJ44" s="10" t="str">
        <f>IF(BD44&gt;=1,AE44,"")</f>
        <v/>
      </c>
      <c r="EK44" s="10" t="str">
        <f>IF(BD44&gt;2,"("&amp;AD44&amp;")","("&amp;AF44&amp;")")</f>
        <v>()</v>
      </c>
    </row>
    <row r="45" spans="1:141" ht="15.75">
      <c r="A45" s="82"/>
      <c r="B45" s="89"/>
      <c r="C45" s="84"/>
      <c r="D45" s="85"/>
      <c r="E45" s="18"/>
      <c r="F45" s="86"/>
      <c r="G45" s="87"/>
      <c r="H45" s="18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16"/>
      <c r="AC45" s="16"/>
      <c r="AD45" s="17"/>
      <c r="AE45" s="32"/>
      <c r="AF45" s="32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6"/>
      <c r="BD45" s="17"/>
      <c r="BE45" s="16"/>
      <c r="EH45" s="10">
        <v>18</v>
      </c>
      <c r="EJ45" s="10">
        <v>18</v>
      </c>
      <c r="EK45" s="10" t="str">
        <f>IF(BD45&gt;1,"("&amp;AD45&amp;")","("&amp;AF45&amp;")")</f>
        <v>()</v>
      </c>
    </row>
    <row r="46" spans="1:141" ht="15.75">
      <c r="A46" s="82"/>
      <c r="B46" s="89"/>
      <c r="C46" s="84"/>
      <c r="D46" s="85"/>
      <c r="E46" s="18"/>
      <c r="F46" s="86"/>
      <c r="G46" s="87"/>
      <c r="H46" s="18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16"/>
      <c r="AC46" s="16"/>
      <c r="AD46" s="17"/>
      <c r="AE46" s="32"/>
      <c r="AF46" s="32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6"/>
      <c r="BD46" s="17"/>
      <c r="BE46" s="16"/>
      <c r="EH46" s="10">
        <v>19</v>
      </c>
      <c r="EJ46" s="10">
        <v>19</v>
      </c>
      <c r="EK46" s="10" t="str">
        <f>IF(BD46&gt;1,"("&amp;AD46&amp;")","("&amp;AF46&amp;")")</f>
        <v>()</v>
      </c>
    </row>
    <row r="47" spans="1:141" ht="15.75">
      <c r="A47" s="82"/>
      <c r="B47" s="89"/>
      <c r="C47" s="84"/>
      <c r="D47" s="85"/>
      <c r="E47" s="18"/>
      <c r="F47" s="86"/>
      <c r="G47" s="87"/>
      <c r="H47" s="18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16"/>
      <c r="AC47" s="16"/>
      <c r="AD47" s="17"/>
      <c r="AE47" s="32"/>
      <c r="AF47" s="32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6"/>
      <c r="BD47" s="17"/>
      <c r="BE47" s="16"/>
      <c r="EH47" s="10">
        <v>20</v>
      </c>
      <c r="EJ47" s="10">
        <v>20</v>
      </c>
      <c r="EK47" s="10" t="str">
        <f>IF(BD47&gt;1,"("&amp;AD47&amp;")","("&amp;AF47&amp;")")</f>
        <v>()</v>
      </c>
    </row>
    <row r="48" spans="1:141" ht="15.75">
      <c r="A48" s="82"/>
      <c r="B48" s="89"/>
      <c r="C48" s="84"/>
      <c r="D48" s="85"/>
      <c r="E48" s="18"/>
      <c r="F48" s="86"/>
      <c r="G48" s="87"/>
      <c r="H48" s="18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16"/>
      <c r="AC48" s="16"/>
      <c r="AD48" s="17"/>
      <c r="AE48" s="32"/>
      <c r="AF48" s="32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6"/>
      <c r="BD48" s="17"/>
      <c r="BE48" s="16"/>
    </row>
    <row r="49" spans="1:57" ht="15.75">
      <c r="A49" s="82"/>
      <c r="B49" s="89"/>
      <c r="C49" s="84"/>
      <c r="D49" s="85"/>
      <c r="E49" s="18"/>
      <c r="F49" s="86"/>
      <c r="G49" s="87"/>
      <c r="H49" s="18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16"/>
      <c r="AC49" s="16"/>
      <c r="AD49" s="17"/>
      <c r="AE49" s="32"/>
      <c r="AF49" s="32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6"/>
      <c r="BD49" s="17"/>
      <c r="BE49" s="16"/>
    </row>
    <row r="50" spans="1:57" ht="15.75">
      <c r="A50" s="82"/>
      <c r="B50" s="89"/>
      <c r="C50" s="84"/>
      <c r="D50" s="85"/>
      <c r="E50" s="18"/>
      <c r="F50" s="86"/>
      <c r="G50" s="87"/>
      <c r="H50" s="18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16"/>
      <c r="AC50" s="16"/>
      <c r="AD50" s="17"/>
      <c r="AE50" s="32"/>
      <c r="AF50" s="32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6"/>
      <c r="BD50" s="17"/>
      <c r="BE50" s="16"/>
    </row>
    <row r="51" spans="1:57" ht="15.75">
      <c r="A51" s="82"/>
      <c r="B51" s="89"/>
      <c r="C51" s="84"/>
      <c r="D51" s="85"/>
      <c r="E51" s="18"/>
      <c r="F51" s="86"/>
      <c r="G51" s="87"/>
      <c r="H51" s="18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16"/>
      <c r="AC51" s="16"/>
      <c r="AD51" s="17"/>
      <c r="AE51" s="32"/>
      <c r="AF51" s="32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6"/>
      <c r="BD51" s="17"/>
      <c r="BE51" s="16"/>
    </row>
    <row r="52" spans="1:57"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</sheetData>
  <sortState ref="B5:AA25">
    <sortCondition descending="1" ref="D5"/>
  </sortState>
  <phoneticPr fontId="8" type="noConversion"/>
  <printOptions horizontalCentered="1"/>
  <pageMargins left="0.23622047244094491" right="0.23622047244094491" top="0" bottom="0" header="0" footer="0"/>
  <pageSetup paperSize="9" orientation="landscape" verticalDpi="0" r:id="rId1"/>
  <headerFooter scaleWithDoc="0" alignWithMargins="0"/>
  <rowBreaks count="1" manualBreakCount="1">
    <brk id="2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IV236"/>
  <sheetViews>
    <sheetView workbookViewId="0">
      <pane xSplit="4" ySplit="4" topLeftCell="E91" activePane="bottomRight" state="frozen"/>
      <selection pane="topRight" activeCell="E1" sqref="E1"/>
      <selection pane="bottomLeft" activeCell="A5" sqref="A5"/>
      <selection pane="bottomRight" activeCell="A5" sqref="A5:G114"/>
    </sheetView>
  </sheetViews>
  <sheetFormatPr defaultColWidth="4.7109375" defaultRowHeight="15"/>
  <cols>
    <col min="1" max="1" width="9.85546875" style="4" bestFit="1" customWidth="1"/>
    <col min="2" max="2" width="22.7109375" style="41" customWidth="1"/>
    <col min="3" max="3" width="15.5703125" style="46" customWidth="1"/>
    <col min="4" max="4" width="10.7109375" style="35" customWidth="1"/>
    <col min="5" max="5" width="5.7109375" customWidth="1"/>
    <col min="6" max="7" width="7.7109375" customWidth="1"/>
    <col min="8" max="8" width="9.140625" style="10" customWidth="1"/>
    <col min="9" max="12" width="8" style="10" hidden="1" customWidth="1"/>
    <col min="13" max="13" width="4.7109375" style="53" hidden="1" customWidth="1"/>
    <col min="14" max="68" width="4.7109375" customWidth="1"/>
    <col min="69" max="72" width="4.7109375" style="10" hidden="1" customWidth="1"/>
    <col min="73" max="114" width="4.7109375" style="10" customWidth="1"/>
    <col min="115" max="131" width="4.7109375" customWidth="1"/>
    <col min="132" max="132" width="4.7109375" style="10" customWidth="1"/>
    <col min="133" max="133" width="4.7109375" customWidth="1"/>
    <col min="134" max="135" width="6.7109375" style="10" customWidth="1"/>
  </cols>
  <sheetData>
    <row r="1" spans="1:256" ht="15.75">
      <c r="A1" s="27"/>
      <c r="B1" s="2" t="s">
        <v>13</v>
      </c>
      <c r="C1" s="43"/>
    </row>
    <row r="2" spans="1:256" ht="14.25">
      <c r="A2" s="27"/>
      <c r="B2" s="4" t="s">
        <v>292</v>
      </c>
      <c r="C2" s="28"/>
    </row>
    <row r="3" spans="1:256" ht="14.25">
      <c r="A3" s="27"/>
      <c r="B3" s="42">
        <v>43913</v>
      </c>
      <c r="C3" s="43"/>
      <c r="D3" s="36"/>
      <c r="E3" s="10"/>
      <c r="F3" s="10"/>
      <c r="G3" s="10"/>
    </row>
    <row r="4" spans="1:256" ht="54.95" customHeight="1">
      <c r="A4" s="28" t="s">
        <v>0</v>
      </c>
      <c r="B4" s="2" t="s">
        <v>1</v>
      </c>
      <c r="C4" s="44" t="s">
        <v>2</v>
      </c>
      <c r="D4" s="37" t="s">
        <v>17</v>
      </c>
      <c r="E4" s="12"/>
      <c r="F4" s="12" t="s">
        <v>16</v>
      </c>
      <c r="G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54" t="s">
        <v>90</v>
      </c>
      <c r="N4" s="30" t="s">
        <v>27</v>
      </c>
      <c r="BQ4" s="30" t="s">
        <v>23</v>
      </c>
      <c r="BR4" s="30" t="s">
        <v>24</v>
      </c>
      <c r="BS4" s="30" t="s">
        <v>25</v>
      </c>
      <c r="BT4" s="30" t="s">
        <v>26</v>
      </c>
    </row>
    <row r="5" spans="1:256" s="23" customFormat="1" ht="15.75" customHeight="1">
      <c r="A5" s="29" t="str">
        <f>IF(H5="x",DU5&amp;EF5,DU5&amp;EE5)</f>
        <v>1(1)</v>
      </c>
      <c r="B5" s="40" t="s">
        <v>61</v>
      </c>
      <c r="C5" s="45" t="s">
        <v>38</v>
      </c>
      <c r="D5" s="38">
        <f t="shared" ref="D5:D36" si="0">IF(F5&gt;0.5,(G5/F5),0)</f>
        <v>236.30434782608697</v>
      </c>
      <c r="E5"/>
      <c r="F5" s="24">
        <f t="shared" ref="F5:F36" si="1">COUNT(N5:BO5)</f>
        <v>23</v>
      </c>
      <c r="G5" s="14">
        <f t="shared" ref="G5:G36" si="2">SUM(N5:BO5)</f>
        <v>5435</v>
      </c>
      <c r="H5" s="72"/>
      <c r="I5" s="24">
        <f t="shared" ref="I5:I36" si="3">COUNTIF(BQ5:DR5,2)</f>
        <v>0</v>
      </c>
      <c r="J5" s="24">
        <f t="shared" ref="J5:J36" si="4">COUNTIF(BQ5:DR5,-2)</f>
        <v>0</v>
      </c>
      <c r="K5" s="24">
        <f t="shared" ref="K5:K36" si="5">COUNTIF(BQ5:DR5,1)</f>
        <v>0</v>
      </c>
      <c r="L5" s="24">
        <f t="shared" ref="L5:L36" si="6">COUNTIF(BQ5:DR5,-1)</f>
        <v>0</v>
      </c>
      <c r="M5" s="55">
        <f t="shared" ref="M5:M36" si="7">IF(F5&gt;0,(I5+K5)/(F5),0)</f>
        <v>0</v>
      </c>
      <c r="N5" s="47">
        <v>280</v>
      </c>
      <c r="O5" s="47">
        <v>234</v>
      </c>
      <c r="P5" s="47">
        <v>203</v>
      </c>
      <c r="Q5" s="47">
        <v>235</v>
      </c>
      <c r="R5" s="47">
        <v>243</v>
      </c>
      <c r="S5" s="47">
        <v>215</v>
      </c>
      <c r="T5" s="47">
        <v>240</v>
      </c>
      <c r="U5" s="47">
        <v>189</v>
      </c>
      <c r="V5" s="47">
        <v>236</v>
      </c>
      <c r="W5" s="47">
        <v>234</v>
      </c>
      <c r="X5" s="47">
        <v>223</v>
      </c>
      <c r="Y5" s="47">
        <v>192</v>
      </c>
      <c r="Z5" s="47">
        <v>302</v>
      </c>
      <c r="AA5" s="47">
        <v>234</v>
      </c>
      <c r="AB5" s="47">
        <v>246</v>
      </c>
      <c r="AC5" s="47">
        <v>208</v>
      </c>
      <c r="AD5" s="47">
        <v>256</v>
      </c>
      <c r="AE5" s="47">
        <v>233</v>
      </c>
      <c r="AF5" s="47">
        <v>272</v>
      </c>
      <c r="AG5" s="47">
        <v>230</v>
      </c>
      <c r="AH5" s="24">
        <v>264</v>
      </c>
      <c r="AI5" s="24">
        <v>204</v>
      </c>
      <c r="AJ5" s="24">
        <v>262</v>
      </c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17"/>
      <c r="DT5" s="17">
        <v>1</v>
      </c>
      <c r="DU5" s="32">
        <f>IF(AND(D5=D4,D5=D3,D5=D2,D5=D1),ROW(1:1),IF(AND(D5=D4,D5=D3,D5=D2),ROW(1:1),IF(AND(D5=D4,D5=D3),ROW(1:1),IF(D5=D4,ROW(1:1),IF(D5&gt;1,ROW(1:1),"-")))))</f>
        <v>1</v>
      </c>
      <c r="DV5" s="32">
        <f t="shared" ref="DV5:DV36" si="8">IF(DX5=1,ROW(1:1),"-")</f>
        <v>1</v>
      </c>
      <c r="DW5" s="16"/>
      <c r="DX5" s="17">
        <v>1</v>
      </c>
      <c r="DY5" s="17"/>
      <c r="DZ5" s="17"/>
      <c r="EA5" s="16"/>
      <c r="EB5" s="17">
        <v>11</v>
      </c>
      <c r="EC5" s="16"/>
      <c r="ED5" s="17">
        <f t="shared" ref="ED5:ED36" si="9">IF(DX5=1,DU5,IF(DX5="",DU5,""))</f>
        <v>1</v>
      </c>
      <c r="EE5" s="17" t="str">
        <f t="shared" ref="EE5:EE36" si="10">IF(DX5=1,"("&amp;DT5&amp;")","("&amp;DV5&amp;")")</f>
        <v>(1)</v>
      </c>
      <c r="EF5" s="129" t="s">
        <v>184</v>
      </c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3" customFormat="1" ht="15.75" customHeight="1">
      <c r="A6" s="29" t="str">
        <f t="shared" ref="A6:A65" si="11">IF(H6="x",DU6&amp;EF6,DU6&amp;EE6)</f>
        <v>2(2)</v>
      </c>
      <c r="B6" s="33" t="s">
        <v>36</v>
      </c>
      <c r="C6" s="62" t="s">
        <v>79</v>
      </c>
      <c r="D6" s="63">
        <f t="shared" si="0"/>
        <v>221.82142857142858</v>
      </c>
      <c r="E6" s="67"/>
      <c r="F6" s="47">
        <f t="shared" si="1"/>
        <v>28</v>
      </c>
      <c r="G6" s="64">
        <f t="shared" si="2"/>
        <v>6211</v>
      </c>
      <c r="H6" s="72"/>
      <c r="I6" s="24">
        <f t="shared" si="3"/>
        <v>0</v>
      </c>
      <c r="J6" s="24">
        <f t="shared" si="4"/>
        <v>0</v>
      </c>
      <c r="K6" s="24">
        <f t="shared" si="5"/>
        <v>0</v>
      </c>
      <c r="L6" s="24">
        <f t="shared" si="6"/>
        <v>0</v>
      </c>
      <c r="M6" s="55">
        <f t="shared" si="7"/>
        <v>0</v>
      </c>
      <c r="N6" s="47">
        <v>182</v>
      </c>
      <c r="O6" s="47">
        <v>225</v>
      </c>
      <c r="P6" s="47">
        <v>235</v>
      </c>
      <c r="Q6" s="47">
        <v>224</v>
      </c>
      <c r="R6" s="47">
        <v>170</v>
      </c>
      <c r="S6" s="47">
        <v>299</v>
      </c>
      <c r="T6" s="47">
        <v>237</v>
      </c>
      <c r="U6" s="47">
        <v>219</v>
      </c>
      <c r="V6" s="47">
        <v>188</v>
      </c>
      <c r="W6" s="47">
        <v>223</v>
      </c>
      <c r="X6" s="47">
        <v>278</v>
      </c>
      <c r="Y6" s="47">
        <v>293</v>
      </c>
      <c r="Z6" s="47">
        <v>243</v>
      </c>
      <c r="AA6" s="47">
        <v>213</v>
      </c>
      <c r="AB6" s="47">
        <v>268</v>
      </c>
      <c r="AC6" s="47">
        <v>185</v>
      </c>
      <c r="AD6" s="47">
        <v>175</v>
      </c>
      <c r="AE6" s="47">
        <v>183</v>
      </c>
      <c r="AF6" s="47">
        <v>231</v>
      </c>
      <c r="AG6" s="47">
        <v>188</v>
      </c>
      <c r="AH6" s="24">
        <v>139</v>
      </c>
      <c r="AI6" s="24">
        <v>196</v>
      </c>
      <c r="AJ6" s="24">
        <v>300</v>
      </c>
      <c r="AK6" s="24">
        <v>158</v>
      </c>
      <c r="AL6" s="24">
        <v>272</v>
      </c>
      <c r="AM6" s="24">
        <v>216</v>
      </c>
      <c r="AN6" s="24">
        <v>225</v>
      </c>
      <c r="AO6" s="24">
        <v>246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24"/>
      <c r="BR6" s="24"/>
      <c r="BS6" s="24"/>
      <c r="BT6" s="24"/>
      <c r="BU6" s="24"/>
      <c r="BV6" s="24"/>
      <c r="BW6" s="24"/>
      <c r="BX6" s="47"/>
      <c r="BY6" s="47"/>
      <c r="BZ6" s="47"/>
      <c r="CA6" s="47"/>
      <c r="CB6" s="47"/>
      <c r="CC6" s="47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17"/>
      <c r="DT6" s="17">
        <v>2</v>
      </c>
      <c r="DU6" s="32">
        <f>IF(AND(D6=D5,D6=D4,D6=D3,D6=D2),ROW(1:1),IF(AND(D6=D5,D6=D4,D6=D3),ROW(1:1),IF(AND(D6=D5,D6=D4),ROW(1:1),IF(D6=D5,ROW(1:1),IF(D6&gt;1,ROW(2:2),"-")))))</f>
        <v>2</v>
      </c>
      <c r="DV6" s="32">
        <f t="shared" si="8"/>
        <v>2</v>
      </c>
      <c r="DW6" s="16"/>
      <c r="DX6" s="17">
        <v>1</v>
      </c>
      <c r="DY6" s="17"/>
      <c r="DZ6" s="17"/>
      <c r="EA6" s="16"/>
      <c r="EB6" s="17">
        <v>16</v>
      </c>
      <c r="EC6" s="16"/>
      <c r="ED6" s="17">
        <f t="shared" si="9"/>
        <v>2</v>
      </c>
      <c r="EE6" s="17" t="str">
        <f t="shared" si="10"/>
        <v>(2)</v>
      </c>
      <c r="EF6" s="113" t="s">
        <v>184</v>
      </c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3" customFormat="1" ht="15.75" customHeight="1">
      <c r="A7" s="29" t="str">
        <f t="shared" si="11"/>
        <v>3(3)</v>
      </c>
      <c r="B7" s="92" t="s">
        <v>149</v>
      </c>
      <c r="C7" s="62" t="s">
        <v>79</v>
      </c>
      <c r="D7" s="63">
        <f t="shared" si="0"/>
        <v>181.75</v>
      </c>
      <c r="E7" s="67"/>
      <c r="F7" s="47">
        <f t="shared" si="1"/>
        <v>24</v>
      </c>
      <c r="G7" s="64">
        <f t="shared" si="2"/>
        <v>4362</v>
      </c>
      <c r="H7" s="72"/>
      <c r="I7" s="24">
        <f t="shared" si="3"/>
        <v>0</v>
      </c>
      <c r="J7" s="24">
        <f t="shared" si="4"/>
        <v>0</v>
      </c>
      <c r="K7" s="24">
        <f t="shared" si="5"/>
        <v>0</v>
      </c>
      <c r="L7" s="24">
        <f t="shared" si="6"/>
        <v>0</v>
      </c>
      <c r="M7" s="55">
        <f t="shared" si="7"/>
        <v>0</v>
      </c>
      <c r="N7" s="47">
        <v>95</v>
      </c>
      <c r="O7" s="47">
        <v>131</v>
      </c>
      <c r="P7" s="47">
        <v>124</v>
      </c>
      <c r="Q7" s="47">
        <v>99</v>
      </c>
      <c r="R7" s="47">
        <v>211</v>
      </c>
      <c r="S7" s="47">
        <v>217</v>
      </c>
      <c r="T7" s="47">
        <v>174</v>
      </c>
      <c r="U7" s="47">
        <v>245</v>
      </c>
      <c r="V7" s="47">
        <v>193</v>
      </c>
      <c r="W7" s="47">
        <v>180</v>
      </c>
      <c r="X7" s="47">
        <v>191</v>
      </c>
      <c r="Y7" s="47">
        <v>182</v>
      </c>
      <c r="Z7" s="47">
        <v>197</v>
      </c>
      <c r="AA7" s="47">
        <v>203</v>
      </c>
      <c r="AB7" s="47">
        <v>190</v>
      </c>
      <c r="AC7" s="47">
        <v>236</v>
      </c>
      <c r="AD7" s="47">
        <v>193</v>
      </c>
      <c r="AE7" s="47">
        <v>109</v>
      </c>
      <c r="AF7" s="47">
        <v>151</v>
      </c>
      <c r="AG7" s="47">
        <v>168</v>
      </c>
      <c r="AH7" s="24">
        <v>249</v>
      </c>
      <c r="AI7" s="24">
        <v>202</v>
      </c>
      <c r="AJ7" s="24">
        <v>212</v>
      </c>
      <c r="AK7" s="24">
        <v>210</v>
      </c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17"/>
      <c r="BQ7" s="24"/>
      <c r="BR7" s="24"/>
      <c r="BS7" s="24"/>
      <c r="BT7" s="24"/>
      <c r="BU7" s="24"/>
      <c r="BV7" s="24"/>
      <c r="BW7" s="24"/>
      <c r="BX7" s="47"/>
      <c r="BY7" s="47"/>
      <c r="BZ7" s="47"/>
      <c r="CA7" s="47"/>
      <c r="CB7" s="47"/>
      <c r="CC7" s="47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17"/>
      <c r="DT7" s="17">
        <v>3</v>
      </c>
      <c r="DU7" s="32">
        <f>IF(AND(D7=D6,D7=D5,D7=D4,D7=D3),ROW(1:1),IF(AND(D7=D6,D7=D5,D7=D4),ROW(1:1),IF(AND(D7=D6,D7=D5),ROW(1:1),IF(D7=D6,ROW(2:2),IF(D7&gt;1,ROW(3:3),"-")))))</f>
        <v>3</v>
      </c>
      <c r="DV7" s="32">
        <f t="shared" si="8"/>
        <v>3</v>
      </c>
      <c r="DW7" s="16"/>
      <c r="DX7" s="17">
        <v>1</v>
      </c>
      <c r="DY7" s="17"/>
      <c r="DZ7" s="17"/>
      <c r="EA7" s="16"/>
      <c r="EB7" s="17">
        <v>20</v>
      </c>
      <c r="EC7" s="16"/>
      <c r="ED7" s="17">
        <f t="shared" si="9"/>
        <v>3</v>
      </c>
      <c r="EE7" s="17" t="str">
        <f t="shared" si="10"/>
        <v>(3)</v>
      </c>
      <c r="EF7" s="113" t="s">
        <v>184</v>
      </c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3" customFormat="1" ht="15.75" customHeight="1">
      <c r="A8" s="29" t="str">
        <f t="shared" si="11"/>
        <v>4(4)</v>
      </c>
      <c r="B8" s="33" t="s">
        <v>29</v>
      </c>
      <c r="C8" s="62" t="s">
        <v>128</v>
      </c>
      <c r="D8" s="63">
        <f t="shared" si="0"/>
        <v>180.9655172413793</v>
      </c>
      <c r="E8" s="67"/>
      <c r="F8" s="47">
        <f t="shared" si="1"/>
        <v>29</v>
      </c>
      <c r="G8" s="64">
        <f t="shared" si="2"/>
        <v>5248</v>
      </c>
      <c r="H8" s="72"/>
      <c r="I8" s="24">
        <f t="shared" si="3"/>
        <v>0</v>
      </c>
      <c r="J8" s="24">
        <f t="shared" si="4"/>
        <v>0</v>
      </c>
      <c r="K8" s="24">
        <f t="shared" si="5"/>
        <v>0</v>
      </c>
      <c r="L8" s="24">
        <f t="shared" si="6"/>
        <v>0</v>
      </c>
      <c r="M8" s="55">
        <f t="shared" si="7"/>
        <v>0</v>
      </c>
      <c r="N8" s="47">
        <v>185</v>
      </c>
      <c r="O8" s="47">
        <v>112</v>
      </c>
      <c r="P8" s="47">
        <v>179</v>
      </c>
      <c r="Q8" s="47">
        <v>204</v>
      </c>
      <c r="R8" s="47">
        <v>166</v>
      </c>
      <c r="S8" s="47">
        <v>190</v>
      </c>
      <c r="T8" s="47">
        <v>157</v>
      </c>
      <c r="U8" s="47">
        <v>208</v>
      </c>
      <c r="V8" s="47">
        <v>221</v>
      </c>
      <c r="W8" s="47">
        <v>155</v>
      </c>
      <c r="X8" s="47">
        <v>214</v>
      </c>
      <c r="Y8" s="47">
        <v>193</v>
      </c>
      <c r="Z8" s="47">
        <v>230</v>
      </c>
      <c r="AA8" s="47">
        <v>126</v>
      </c>
      <c r="AB8" s="47">
        <v>193</v>
      </c>
      <c r="AC8" s="47">
        <v>157</v>
      </c>
      <c r="AD8" s="47">
        <v>189</v>
      </c>
      <c r="AE8" s="47">
        <v>141</v>
      </c>
      <c r="AF8" s="47">
        <v>178</v>
      </c>
      <c r="AG8" s="47">
        <v>129</v>
      </c>
      <c r="AH8" s="24">
        <v>215</v>
      </c>
      <c r="AI8" s="24">
        <v>112</v>
      </c>
      <c r="AJ8" s="24">
        <v>100</v>
      </c>
      <c r="AK8" s="24">
        <v>201</v>
      </c>
      <c r="AL8" s="24">
        <v>279</v>
      </c>
      <c r="AM8" s="24">
        <v>198</v>
      </c>
      <c r="AN8" s="24">
        <v>224</v>
      </c>
      <c r="AO8" s="24">
        <v>170</v>
      </c>
      <c r="AP8" s="24">
        <v>222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17"/>
      <c r="BQ8" s="24"/>
      <c r="BR8" s="24"/>
      <c r="BS8" s="24"/>
      <c r="BT8" s="24"/>
      <c r="BU8" s="24"/>
      <c r="BV8" s="24"/>
      <c r="BW8" s="24"/>
      <c r="BX8" s="47"/>
      <c r="BY8" s="47"/>
      <c r="BZ8" s="47"/>
      <c r="CA8" s="47"/>
      <c r="CB8" s="47"/>
      <c r="CC8" s="47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17"/>
      <c r="DT8" s="17">
        <v>4</v>
      </c>
      <c r="DU8" s="32">
        <f>IF(AND(D8=D7,D8=D6,D8=D5),ROW(1:1),IF(AND(D8=D7,D8=D6),ROW(2:2),IF(D8=D7,ROW(3:3),IF(D8&gt;1,ROW(4:4),"-"))))</f>
        <v>4</v>
      </c>
      <c r="DV8" s="32">
        <f t="shared" si="8"/>
        <v>4</v>
      </c>
      <c r="DW8" s="16"/>
      <c r="DX8" s="17">
        <v>1</v>
      </c>
      <c r="DY8" s="17"/>
      <c r="DZ8" s="17"/>
      <c r="EA8" s="16"/>
      <c r="EB8" s="17">
        <v>4</v>
      </c>
      <c r="EC8" s="16"/>
      <c r="ED8" s="17">
        <f t="shared" si="9"/>
        <v>4</v>
      </c>
      <c r="EE8" s="17" t="str">
        <f t="shared" si="10"/>
        <v>(4)</v>
      </c>
      <c r="EF8" s="113" t="s">
        <v>184</v>
      </c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3" customFormat="1" ht="15.75" customHeight="1">
      <c r="A9" s="29" t="str">
        <f t="shared" si="11"/>
        <v>5(5)</v>
      </c>
      <c r="B9" s="33" t="s">
        <v>48</v>
      </c>
      <c r="C9" s="62" t="s">
        <v>79</v>
      </c>
      <c r="D9" s="63">
        <f t="shared" si="0"/>
        <v>180.2258064516129</v>
      </c>
      <c r="E9" s="67"/>
      <c r="F9" s="47">
        <f t="shared" si="1"/>
        <v>31</v>
      </c>
      <c r="G9" s="64">
        <f t="shared" si="2"/>
        <v>5587</v>
      </c>
      <c r="H9" s="72"/>
      <c r="I9" s="24">
        <f t="shared" si="3"/>
        <v>0</v>
      </c>
      <c r="J9" s="24">
        <f t="shared" si="4"/>
        <v>0</v>
      </c>
      <c r="K9" s="24">
        <f t="shared" si="5"/>
        <v>0</v>
      </c>
      <c r="L9" s="24">
        <f t="shared" si="6"/>
        <v>0</v>
      </c>
      <c r="M9" s="55">
        <f t="shared" si="7"/>
        <v>0</v>
      </c>
      <c r="N9" s="47">
        <v>172</v>
      </c>
      <c r="O9" s="47">
        <v>123</v>
      </c>
      <c r="P9" s="47">
        <v>115</v>
      </c>
      <c r="Q9" s="47">
        <v>226</v>
      </c>
      <c r="R9" s="47">
        <v>171</v>
      </c>
      <c r="S9" s="47">
        <v>151</v>
      </c>
      <c r="T9" s="47">
        <v>189</v>
      </c>
      <c r="U9" s="47">
        <v>180</v>
      </c>
      <c r="V9" s="47">
        <v>221</v>
      </c>
      <c r="W9" s="47">
        <v>203</v>
      </c>
      <c r="X9" s="47">
        <v>142</v>
      </c>
      <c r="Y9" s="47">
        <v>213</v>
      </c>
      <c r="Z9" s="47">
        <v>168</v>
      </c>
      <c r="AA9" s="47">
        <v>204</v>
      </c>
      <c r="AB9" s="47">
        <v>171</v>
      </c>
      <c r="AC9" s="47">
        <v>230</v>
      </c>
      <c r="AD9" s="47">
        <v>158</v>
      </c>
      <c r="AE9" s="47">
        <v>182</v>
      </c>
      <c r="AF9" s="47">
        <v>240</v>
      </c>
      <c r="AG9" s="47">
        <v>121</v>
      </c>
      <c r="AH9" s="24">
        <v>122</v>
      </c>
      <c r="AI9" s="24">
        <v>131</v>
      </c>
      <c r="AJ9" s="24">
        <v>152</v>
      </c>
      <c r="AK9" s="24">
        <v>227</v>
      </c>
      <c r="AL9" s="24">
        <v>272</v>
      </c>
      <c r="AM9" s="24">
        <v>171</v>
      </c>
      <c r="AN9" s="24">
        <v>144</v>
      </c>
      <c r="AO9" s="24">
        <v>198</v>
      </c>
      <c r="AP9" s="24">
        <v>154</v>
      </c>
      <c r="AQ9" s="24">
        <v>247</v>
      </c>
      <c r="AR9" s="24">
        <v>189</v>
      </c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17"/>
      <c r="BQ9" s="24"/>
      <c r="BR9" s="24"/>
      <c r="BS9" s="24"/>
      <c r="BT9" s="24"/>
      <c r="BU9" s="24"/>
      <c r="BV9" s="24"/>
      <c r="BW9" s="24"/>
      <c r="BX9" s="47"/>
      <c r="BY9" s="47"/>
      <c r="BZ9" s="47"/>
      <c r="CA9" s="47"/>
      <c r="CB9" s="47"/>
      <c r="CC9" s="47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17"/>
      <c r="DT9" s="17">
        <v>5</v>
      </c>
      <c r="DU9" s="32">
        <f>IF(D9&gt;1,ROW(5:5),"-")</f>
        <v>5</v>
      </c>
      <c r="DV9" s="32">
        <f t="shared" si="8"/>
        <v>5</v>
      </c>
      <c r="DW9" s="17"/>
      <c r="DX9" s="17">
        <v>1</v>
      </c>
      <c r="DY9" s="17"/>
      <c r="DZ9" s="17"/>
      <c r="EA9" s="16"/>
      <c r="EB9" s="17">
        <v>1</v>
      </c>
      <c r="EC9" s="16"/>
      <c r="ED9" s="17">
        <f t="shared" si="9"/>
        <v>5</v>
      </c>
      <c r="EE9" s="17" t="str">
        <f t="shared" si="10"/>
        <v>(5)</v>
      </c>
      <c r="EF9" s="113" t="s">
        <v>184</v>
      </c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3" customFormat="1" ht="15.75" customHeight="1">
      <c r="A10" s="29" t="str">
        <f t="shared" si="11"/>
        <v>6(6)</v>
      </c>
      <c r="B10" s="33" t="s">
        <v>51</v>
      </c>
      <c r="C10" s="62" t="s">
        <v>44</v>
      </c>
      <c r="D10" s="38">
        <f t="shared" si="0"/>
        <v>178.79411764705881</v>
      </c>
      <c r="E10" s="97"/>
      <c r="F10" s="24">
        <f t="shared" si="1"/>
        <v>34</v>
      </c>
      <c r="G10" s="14">
        <f t="shared" si="2"/>
        <v>6079</v>
      </c>
      <c r="H10" s="72"/>
      <c r="I10" s="24">
        <f t="shared" si="3"/>
        <v>0</v>
      </c>
      <c r="J10" s="24">
        <f t="shared" si="4"/>
        <v>0</v>
      </c>
      <c r="K10" s="24">
        <f t="shared" si="5"/>
        <v>0</v>
      </c>
      <c r="L10" s="24">
        <f t="shared" si="6"/>
        <v>0</v>
      </c>
      <c r="M10" s="55">
        <f t="shared" si="7"/>
        <v>0</v>
      </c>
      <c r="N10" s="47">
        <v>226</v>
      </c>
      <c r="O10" s="47">
        <v>172</v>
      </c>
      <c r="P10" s="47">
        <v>134</v>
      </c>
      <c r="Q10" s="47">
        <v>175</v>
      </c>
      <c r="R10" s="47">
        <v>153</v>
      </c>
      <c r="S10" s="47">
        <v>139</v>
      </c>
      <c r="T10" s="47">
        <v>157</v>
      </c>
      <c r="U10" s="47">
        <v>195</v>
      </c>
      <c r="V10" s="47">
        <v>234</v>
      </c>
      <c r="W10" s="47">
        <v>173</v>
      </c>
      <c r="X10" s="47">
        <v>245</v>
      </c>
      <c r="Y10" s="47">
        <v>175</v>
      </c>
      <c r="Z10" s="47">
        <v>196</v>
      </c>
      <c r="AA10" s="47">
        <v>186</v>
      </c>
      <c r="AB10" s="47">
        <v>184</v>
      </c>
      <c r="AC10" s="47">
        <v>223</v>
      </c>
      <c r="AD10" s="47">
        <v>150</v>
      </c>
      <c r="AE10" s="47">
        <v>204</v>
      </c>
      <c r="AF10" s="47">
        <v>199</v>
      </c>
      <c r="AG10" s="47">
        <v>189</v>
      </c>
      <c r="AH10" s="24">
        <v>194</v>
      </c>
      <c r="AI10" s="24">
        <v>137</v>
      </c>
      <c r="AJ10" s="24">
        <v>128</v>
      </c>
      <c r="AK10" s="24">
        <v>223</v>
      </c>
      <c r="AL10" s="24">
        <v>165</v>
      </c>
      <c r="AM10" s="24">
        <v>196</v>
      </c>
      <c r="AN10" s="24">
        <v>207</v>
      </c>
      <c r="AO10" s="24">
        <v>236</v>
      </c>
      <c r="AP10" s="24">
        <v>127</v>
      </c>
      <c r="AQ10" s="24">
        <v>159</v>
      </c>
      <c r="AR10" s="24">
        <v>164</v>
      </c>
      <c r="AS10" s="24">
        <v>143</v>
      </c>
      <c r="AT10" s="24">
        <v>162</v>
      </c>
      <c r="AU10" s="24">
        <v>129</v>
      </c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17"/>
      <c r="BQ10" s="24"/>
      <c r="BR10" s="24"/>
      <c r="BS10" s="24"/>
      <c r="BT10" s="24"/>
      <c r="BU10" s="24"/>
      <c r="BV10" s="24"/>
      <c r="BW10" s="24"/>
      <c r="BX10" s="47"/>
      <c r="BY10" s="47"/>
      <c r="BZ10" s="47"/>
      <c r="CA10" s="47"/>
      <c r="CB10" s="47"/>
      <c r="CC10" s="47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17"/>
      <c r="DT10" s="17">
        <v>6</v>
      </c>
      <c r="DU10" s="32">
        <f>IF(D10=D9,ROW(5:5),IF(D10&gt;1,ROW(6:6),"-"))</f>
        <v>6</v>
      </c>
      <c r="DV10" s="32">
        <f t="shared" si="8"/>
        <v>6</v>
      </c>
      <c r="DW10" s="16"/>
      <c r="DX10" s="17">
        <v>1</v>
      </c>
      <c r="DY10" s="17"/>
      <c r="DZ10" s="17"/>
      <c r="EA10" s="16"/>
      <c r="EB10" s="17">
        <v>2</v>
      </c>
      <c r="EC10" s="16"/>
      <c r="ED10" s="17">
        <f t="shared" si="9"/>
        <v>6</v>
      </c>
      <c r="EE10" s="17" t="str">
        <f t="shared" si="10"/>
        <v>(6)</v>
      </c>
      <c r="EF10" s="113" t="s">
        <v>184</v>
      </c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3" customFormat="1" ht="15.75" customHeight="1">
      <c r="A11" s="29" t="str">
        <f t="shared" si="11"/>
        <v>7(7)</v>
      </c>
      <c r="B11" s="92" t="s">
        <v>144</v>
      </c>
      <c r="C11" s="62" t="s">
        <v>33</v>
      </c>
      <c r="D11" s="63">
        <f t="shared" si="0"/>
        <v>177.61290322580646</v>
      </c>
      <c r="E11" s="67"/>
      <c r="F11" s="47">
        <f t="shared" si="1"/>
        <v>31</v>
      </c>
      <c r="G11" s="64">
        <f t="shared" si="2"/>
        <v>5506</v>
      </c>
      <c r="H11" s="72"/>
      <c r="I11" s="24">
        <f t="shared" si="3"/>
        <v>0</v>
      </c>
      <c r="J11" s="24">
        <f t="shared" si="4"/>
        <v>0</v>
      </c>
      <c r="K11" s="24">
        <f t="shared" si="5"/>
        <v>0</v>
      </c>
      <c r="L11" s="24">
        <f t="shared" si="6"/>
        <v>0</v>
      </c>
      <c r="M11" s="55">
        <f t="shared" si="7"/>
        <v>0</v>
      </c>
      <c r="N11" s="47">
        <v>189</v>
      </c>
      <c r="O11" s="47">
        <v>166</v>
      </c>
      <c r="P11" s="47">
        <v>111</v>
      </c>
      <c r="Q11" s="47">
        <v>205</v>
      </c>
      <c r="R11" s="47">
        <v>235</v>
      </c>
      <c r="S11" s="47">
        <v>173</v>
      </c>
      <c r="T11" s="47">
        <v>209</v>
      </c>
      <c r="U11" s="47">
        <v>202</v>
      </c>
      <c r="V11" s="47">
        <v>218</v>
      </c>
      <c r="W11" s="47">
        <v>170</v>
      </c>
      <c r="X11" s="47">
        <v>146</v>
      </c>
      <c r="Y11" s="47">
        <v>165</v>
      </c>
      <c r="Z11" s="47">
        <v>229</v>
      </c>
      <c r="AA11" s="47">
        <v>148</v>
      </c>
      <c r="AB11" s="47">
        <v>184</v>
      </c>
      <c r="AC11" s="47">
        <v>216</v>
      </c>
      <c r="AD11" s="47">
        <v>170</v>
      </c>
      <c r="AE11" s="47">
        <v>166</v>
      </c>
      <c r="AF11" s="47">
        <v>177</v>
      </c>
      <c r="AG11" s="47">
        <v>224</v>
      </c>
      <c r="AH11" s="24">
        <v>175</v>
      </c>
      <c r="AI11" s="24">
        <v>151</v>
      </c>
      <c r="AJ11" s="24">
        <v>143</v>
      </c>
      <c r="AK11" s="24">
        <v>165</v>
      </c>
      <c r="AL11" s="24">
        <v>147</v>
      </c>
      <c r="AM11" s="24">
        <v>187</v>
      </c>
      <c r="AN11" s="24">
        <v>183</v>
      </c>
      <c r="AO11" s="24">
        <v>200</v>
      </c>
      <c r="AP11" s="24"/>
      <c r="AQ11" s="24"/>
      <c r="AR11" s="24">
        <v>142</v>
      </c>
      <c r="AS11" s="24">
        <v>135</v>
      </c>
      <c r="AT11" s="24">
        <v>175</v>
      </c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17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17"/>
      <c r="DT11" s="17">
        <v>7</v>
      </c>
      <c r="DU11" s="32">
        <f t="shared" ref="DU11:DU42" si="12">IF(AND(D11=D10,D11=D9,D11=D8,D11=D7),ROW(3:3),IF(AND(D11=D10,D11=D9,D11=D8),ROW(4:4),IF(AND(D11=D10,D11=D9),ROW(5:5),IF(D11=D10,ROW(6:6),IF(D11&gt;1,ROW(7:7),"-")))))</f>
        <v>7</v>
      </c>
      <c r="DV11" s="32">
        <f t="shared" si="8"/>
        <v>7</v>
      </c>
      <c r="DW11" s="16"/>
      <c r="DX11" s="17">
        <v>1</v>
      </c>
      <c r="DY11" s="17"/>
      <c r="DZ11" s="17"/>
      <c r="EA11" s="16"/>
      <c r="EB11" s="17">
        <v>5</v>
      </c>
      <c r="EC11" s="16"/>
      <c r="ED11" s="17">
        <f t="shared" si="9"/>
        <v>7</v>
      </c>
      <c r="EE11" s="17" t="str">
        <f t="shared" si="10"/>
        <v>(7)</v>
      </c>
      <c r="EF11" s="113" t="s">
        <v>184</v>
      </c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3" customFormat="1" ht="15.75" customHeight="1">
      <c r="A12" s="29" t="str">
        <f t="shared" si="11"/>
        <v>8(8)</v>
      </c>
      <c r="B12" s="92" t="s">
        <v>194</v>
      </c>
      <c r="C12" s="62" t="s">
        <v>128</v>
      </c>
      <c r="D12" s="63">
        <f t="shared" si="0"/>
        <v>177.2608695652174</v>
      </c>
      <c r="E12"/>
      <c r="F12" s="24">
        <f t="shared" si="1"/>
        <v>23</v>
      </c>
      <c r="G12" s="14">
        <f t="shared" si="2"/>
        <v>4077</v>
      </c>
      <c r="H12" s="72"/>
      <c r="I12" s="24">
        <f t="shared" si="3"/>
        <v>0</v>
      </c>
      <c r="J12" s="24">
        <f t="shared" si="4"/>
        <v>0</v>
      </c>
      <c r="K12" s="24">
        <f t="shared" si="5"/>
        <v>0</v>
      </c>
      <c r="L12" s="24">
        <f t="shared" si="6"/>
        <v>0</v>
      </c>
      <c r="M12" s="55">
        <f t="shared" si="7"/>
        <v>0</v>
      </c>
      <c r="N12" s="47">
        <v>238</v>
      </c>
      <c r="O12" s="47">
        <v>192</v>
      </c>
      <c r="P12" s="47">
        <v>186</v>
      </c>
      <c r="Q12" s="47">
        <v>193</v>
      </c>
      <c r="R12" s="47">
        <v>206</v>
      </c>
      <c r="S12" s="47">
        <v>170</v>
      </c>
      <c r="T12" s="47">
        <v>113</v>
      </c>
      <c r="U12" s="47">
        <v>92</v>
      </c>
      <c r="V12" s="47">
        <v>137</v>
      </c>
      <c r="W12" s="47">
        <v>207</v>
      </c>
      <c r="X12" s="47">
        <v>171</v>
      </c>
      <c r="Y12" s="47">
        <v>169</v>
      </c>
      <c r="Z12" s="47">
        <v>153</v>
      </c>
      <c r="AA12" s="47">
        <v>172</v>
      </c>
      <c r="AB12" s="47">
        <v>120</v>
      </c>
      <c r="AC12" s="47">
        <v>241</v>
      </c>
      <c r="AD12" s="47">
        <v>171</v>
      </c>
      <c r="AE12" s="47">
        <v>176</v>
      </c>
      <c r="AF12" s="47">
        <v>131</v>
      </c>
      <c r="AG12" s="47">
        <v>185</v>
      </c>
      <c r="AH12" s="24">
        <v>173</v>
      </c>
      <c r="AI12" s="24">
        <v>240</v>
      </c>
      <c r="AJ12" s="24">
        <v>241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17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17"/>
      <c r="DT12" s="17">
        <v>8</v>
      </c>
      <c r="DU12" s="32">
        <f t="shared" si="12"/>
        <v>8</v>
      </c>
      <c r="DV12" s="32">
        <f t="shared" si="8"/>
        <v>8</v>
      </c>
      <c r="DW12" s="16"/>
      <c r="DX12" s="17">
        <v>1</v>
      </c>
      <c r="DY12" s="17"/>
      <c r="DZ12" s="17"/>
      <c r="EA12" s="16"/>
      <c r="EB12" s="17">
        <v>6</v>
      </c>
      <c r="EC12" s="16"/>
      <c r="ED12" s="17">
        <f t="shared" si="9"/>
        <v>8</v>
      </c>
      <c r="EE12" s="17" t="str">
        <f t="shared" si="10"/>
        <v>(8)</v>
      </c>
      <c r="EF12" s="113" t="s">
        <v>184</v>
      </c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3" customFormat="1" ht="15.75" customHeight="1">
      <c r="A13" s="29" t="str">
        <f t="shared" si="11"/>
        <v>9(9)</v>
      </c>
      <c r="B13" s="92" t="s">
        <v>28</v>
      </c>
      <c r="C13" s="62" t="s">
        <v>79</v>
      </c>
      <c r="D13" s="63">
        <f t="shared" si="0"/>
        <v>175.6875</v>
      </c>
      <c r="E13" s="67"/>
      <c r="F13" s="47">
        <f t="shared" si="1"/>
        <v>16</v>
      </c>
      <c r="G13" s="64">
        <f t="shared" si="2"/>
        <v>2811</v>
      </c>
      <c r="H13" s="72"/>
      <c r="I13" s="24">
        <f t="shared" si="3"/>
        <v>0</v>
      </c>
      <c r="J13" s="24">
        <f t="shared" si="4"/>
        <v>0</v>
      </c>
      <c r="K13" s="24">
        <f t="shared" si="5"/>
        <v>0</v>
      </c>
      <c r="L13" s="24">
        <f t="shared" si="6"/>
        <v>0</v>
      </c>
      <c r="M13" s="55">
        <f t="shared" si="7"/>
        <v>0</v>
      </c>
      <c r="N13" s="47">
        <v>201</v>
      </c>
      <c r="O13" s="47">
        <v>168</v>
      </c>
      <c r="P13" s="47">
        <v>139</v>
      </c>
      <c r="Q13" s="47">
        <v>204</v>
      </c>
      <c r="R13" s="47">
        <v>217</v>
      </c>
      <c r="S13" s="47">
        <v>189</v>
      </c>
      <c r="T13" s="47">
        <v>152</v>
      </c>
      <c r="U13" s="47">
        <v>175</v>
      </c>
      <c r="V13" s="47">
        <v>137</v>
      </c>
      <c r="W13" s="47">
        <v>220</v>
      </c>
      <c r="X13" s="47">
        <v>135</v>
      </c>
      <c r="Y13" s="47">
        <v>160</v>
      </c>
      <c r="Z13" s="47">
        <v>173</v>
      </c>
      <c r="AA13" s="47">
        <v>202</v>
      </c>
      <c r="AB13" s="47">
        <v>151</v>
      </c>
      <c r="AC13" s="47">
        <v>188</v>
      </c>
      <c r="AD13" s="47"/>
      <c r="AE13" s="47"/>
      <c r="AF13" s="47"/>
      <c r="AG13" s="47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17"/>
      <c r="BQ13" s="24"/>
      <c r="BR13" s="24"/>
      <c r="BS13" s="24"/>
      <c r="BT13" s="24"/>
      <c r="BU13" s="24"/>
      <c r="BV13" s="24"/>
      <c r="BW13" s="24"/>
      <c r="BX13" s="47"/>
      <c r="BY13" s="47"/>
      <c r="BZ13" s="47"/>
      <c r="CA13" s="47"/>
      <c r="CB13" s="47"/>
      <c r="CC13" s="47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17"/>
      <c r="DT13" s="17">
        <v>9</v>
      </c>
      <c r="DU13" s="32">
        <f t="shared" si="12"/>
        <v>9</v>
      </c>
      <c r="DV13" s="32">
        <f t="shared" si="8"/>
        <v>9</v>
      </c>
      <c r="DW13" s="16"/>
      <c r="DX13" s="17">
        <v>1</v>
      </c>
      <c r="DY13" s="17"/>
      <c r="DZ13" s="17"/>
      <c r="EA13" s="16"/>
      <c r="EB13" s="17">
        <v>8</v>
      </c>
      <c r="EC13" s="16"/>
      <c r="ED13" s="17">
        <f t="shared" si="9"/>
        <v>9</v>
      </c>
      <c r="EE13" s="17" t="str">
        <f t="shared" si="10"/>
        <v>(9)</v>
      </c>
      <c r="EF13" s="113" t="s">
        <v>184</v>
      </c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3" customFormat="1" ht="15.75" customHeight="1">
      <c r="A14" s="29" t="str">
        <f t="shared" si="11"/>
        <v>10(10)</v>
      </c>
      <c r="B14" s="40" t="s">
        <v>46</v>
      </c>
      <c r="C14" s="45" t="s">
        <v>33</v>
      </c>
      <c r="D14" s="38">
        <f t="shared" si="0"/>
        <v>169.67741935483872</v>
      </c>
      <c r="E14"/>
      <c r="F14" s="24">
        <f t="shared" si="1"/>
        <v>31</v>
      </c>
      <c r="G14" s="14">
        <f t="shared" si="2"/>
        <v>5260</v>
      </c>
      <c r="H14" s="72"/>
      <c r="I14" s="24">
        <f t="shared" si="3"/>
        <v>0</v>
      </c>
      <c r="J14" s="24">
        <f t="shared" si="4"/>
        <v>0</v>
      </c>
      <c r="K14" s="24">
        <f t="shared" si="5"/>
        <v>0</v>
      </c>
      <c r="L14" s="24">
        <f t="shared" si="6"/>
        <v>0</v>
      </c>
      <c r="M14" s="55">
        <f t="shared" si="7"/>
        <v>0</v>
      </c>
      <c r="N14" s="47">
        <v>191</v>
      </c>
      <c r="O14" s="47">
        <v>198</v>
      </c>
      <c r="P14" s="47">
        <v>289</v>
      </c>
      <c r="Q14" s="47">
        <v>234</v>
      </c>
      <c r="R14" s="47">
        <v>213</v>
      </c>
      <c r="S14" s="47">
        <v>250</v>
      </c>
      <c r="T14" s="47">
        <v>170</v>
      </c>
      <c r="U14" s="47">
        <v>206</v>
      </c>
      <c r="V14" s="47">
        <v>96</v>
      </c>
      <c r="W14" s="47">
        <v>171</v>
      </c>
      <c r="X14" s="47">
        <v>130</v>
      </c>
      <c r="Y14" s="47">
        <v>144</v>
      </c>
      <c r="Z14" s="47">
        <v>104</v>
      </c>
      <c r="AA14" s="47">
        <v>105</v>
      </c>
      <c r="AB14" s="47">
        <v>91</v>
      </c>
      <c r="AC14" s="47">
        <v>118</v>
      </c>
      <c r="AD14" s="47">
        <v>135</v>
      </c>
      <c r="AE14" s="47">
        <v>142</v>
      </c>
      <c r="AF14" s="47">
        <v>161</v>
      </c>
      <c r="AG14" s="47">
        <v>121</v>
      </c>
      <c r="AH14" s="24">
        <v>152</v>
      </c>
      <c r="AI14" s="24">
        <v>211</v>
      </c>
      <c r="AJ14" s="24">
        <v>149</v>
      </c>
      <c r="AK14" s="24">
        <v>246</v>
      </c>
      <c r="AL14" s="24">
        <v>193</v>
      </c>
      <c r="AM14" s="24">
        <v>180</v>
      </c>
      <c r="AN14" s="24">
        <v>226</v>
      </c>
      <c r="AO14" s="24">
        <v>255</v>
      </c>
      <c r="AP14" s="24"/>
      <c r="AQ14" s="24"/>
      <c r="AR14" s="24"/>
      <c r="AS14" s="24">
        <v>144</v>
      </c>
      <c r="AT14" s="24">
        <v>103</v>
      </c>
      <c r="AU14" s="24">
        <v>132</v>
      </c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17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17"/>
      <c r="DT14" s="17">
        <v>10</v>
      </c>
      <c r="DU14" s="32">
        <f t="shared" si="12"/>
        <v>10</v>
      </c>
      <c r="DV14" s="32">
        <f t="shared" si="8"/>
        <v>10</v>
      </c>
      <c r="DW14" s="16"/>
      <c r="DX14" s="17">
        <v>1</v>
      </c>
      <c r="DY14" s="17"/>
      <c r="DZ14" s="17"/>
      <c r="EA14" s="16"/>
      <c r="EB14" s="17">
        <v>12</v>
      </c>
      <c r="EC14" s="16"/>
      <c r="ED14" s="17">
        <f t="shared" si="9"/>
        <v>10</v>
      </c>
      <c r="EE14" s="17" t="str">
        <f t="shared" si="10"/>
        <v>(10)</v>
      </c>
      <c r="EF14" s="113" t="s">
        <v>184</v>
      </c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3" customFormat="1" ht="15.75" customHeight="1">
      <c r="A15" s="29" t="str">
        <f t="shared" si="11"/>
        <v>11(11)</v>
      </c>
      <c r="B15" s="33" t="s">
        <v>52</v>
      </c>
      <c r="C15" s="62" t="s">
        <v>85</v>
      </c>
      <c r="D15" s="63">
        <f t="shared" si="0"/>
        <v>167.77777777777777</v>
      </c>
      <c r="E15" s="67"/>
      <c r="F15" s="47">
        <f t="shared" si="1"/>
        <v>18</v>
      </c>
      <c r="G15" s="64">
        <f t="shared" si="2"/>
        <v>3020</v>
      </c>
      <c r="H15" s="72"/>
      <c r="I15" s="24">
        <f t="shared" si="3"/>
        <v>0</v>
      </c>
      <c r="J15" s="24">
        <f t="shared" si="4"/>
        <v>0</v>
      </c>
      <c r="K15" s="24">
        <f t="shared" si="5"/>
        <v>0</v>
      </c>
      <c r="L15" s="24">
        <f t="shared" si="6"/>
        <v>0</v>
      </c>
      <c r="M15" s="55">
        <f t="shared" si="7"/>
        <v>0</v>
      </c>
      <c r="N15" s="47">
        <v>202</v>
      </c>
      <c r="O15" s="47">
        <v>225</v>
      </c>
      <c r="P15" s="47">
        <v>202</v>
      </c>
      <c r="Q15" s="47">
        <v>142</v>
      </c>
      <c r="R15" s="47">
        <v>175</v>
      </c>
      <c r="S15" s="47">
        <v>183</v>
      </c>
      <c r="T15" s="47">
        <v>169</v>
      </c>
      <c r="U15" s="47">
        <v>193</v>
      </c>
      <c r="V15" s="47">
        <v>203</v>
      </c>
      <c r="W15" s="47">
        <v>159</v>
      </c>
      <c r="X15" s="47">
        <v>132</v>
      </c>
      <c r="Y15" s="47">
        <v>151</v>
      </c>
      <c r="Z15" s="47">
        <v>147</v>
      </c>
      <c r="AA15" s="47">
        <v>149</v>
      </c>
      <c r="AB15" s="47">
        <v>116</v>
      </c>
      <c r="AC15" s="47">
        <v>125</v>
      </c>
      <c r="AD15" s="47">
        <v>195</v>
      </c>
      <c r="AE15" s="47">
        <v>152</v>
      </c>
      <c r="AF15" s="47"/>
      <c r="AG15" s="47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17"/>
      <c r="BQ15" s="24"/>
      <c r="BR15" s="24"/>
      <c r="BS15" s="24"/>
      <c r="BT15" s="24"/>
      <c r="BU15" s="24"/>
      <c r="BV15" s="24"/>
      <c r="BW15" s="24"/>
      <c r="BX15" s="47"/>
      <c r="BY15" s="47"/>
      <c r="BZ15" s="47"/>
      <c r="CA15" s="47"/>
      <c r="CB15" s="47"/>
      <c r="CC15" s="47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17"/>
      <c r="DT15" s="17">
        <v>11</v>
      </c>
      <c r="DU15" s="32">
        <f t="shared" si="12"/>
        <v>11</v>
      </c>
      <c r="DV15" s="32">
        <f t="shared" si="8"/>
        <v>11</v>
      </c>
      <c r="DW15" s="16"/>
      <c r="DX15" s="17">
        <v>1</v>
      </c>
      <c r="DY15" s="17"/>
      <c r="DZ15" s="17"/>
      <c r="EA15" s="16"/>
      <c r="EB15" s="17">
        <v>15</v>
      </c>
      <c r="EC15" s="16"/>
      <c r="ED15" s="17">
        <f t="shared" si="9"/>
        <v>11</v>
      </c>
      <c r="EE15" s="17" t="str">
        <f t="shared" si="10"/>
        <v>(11)</v>
      </c>
      <c r="EF15" s="113" t="s">
        <v>184</v>
      </c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3" customFormat="1" ht="15.75" customHeight="1">
      <c r="A16" s="29" t="str">
        <f t="shared" si="11"/>
        <v>12(12)</v>
      </c>
      <c r="B16" s="130" t="s">
        <v>76</v>
      </c>
      <c r="C16" s="62" t="s">
        <v>44</v>
      </c>
      <c r="D16" s="63">
        <f t="shared" si="0"/>
        <v>166.93333333333334</v>
      </c>
      <c r="E16" s="67"/>
      <c r="F16" s="47">
        <f t="shared" si="1"/>
        <v>30</v>
      </c>
      <c r="G16" s="64">
        <f t="shared" si="2"/>
        <v>5008</v>
      </c>
      <c r="H16" s="72"/>
      <c r="I16" s="24">
        <f t="shared" si="3"/>
        <v>0</v>
      </c>
      <c r="J16" s="24">
        <f t="shared" si="4"/>
        <v>0</v>
      </c>
      <c r="K16" s="24">
        <f t="shared" si="5"/>
        <v>0</v>
      </c>
      <c r="L16" s="24">
        <f t="shared" si="6"/>
        <v>0</v>
      </c>
      <c r="M16" s="55">
        <f t="shared" si="7"/>
        <v>0</v>
      </c>
      <c r="N16" s="47">
        <v>176</v>
      </c>
      <c r="O16" s="47">
        <v>147</v>
      </c>
      <c r="P16" s="47">
        <v>214</v>
      </c>
      <c r="Q16" s="47">
        <v>136</v>
      </c>
      <c r="R16" s="47">
        <v>181</v>
      </c>
      <c r="S16" s="47">
        <v>149</v>
      </c>
      <c r="T16" s="47">
        <v>172</v>
      </c>
      <c r="U16" s="47">
        <v>216</v>
      </c>
      <c r="V16" s="47">
        <v>177</v>
      </c>
      <c r="W16" s="47">
        <v>153</v>
      </c>
      <c r="X16" s="47">
        <v>167</v>
      </c>
      <c r="Y16" s="47">
        <v>186</v>
      </c>
      <c r="Z16" s="47">
        <v>120</v>
      </c>
      <c r="AA16" s="47">
        <v>133</v>
      </c>
      <c r="AB16" s="47">
        <v>156</v>
      </c>
      <c r="AC16" s="47">
        <v>107</v>
      </c>
      <c r="AD16" s="47">
        <v>162</v>
      </c>
      <c r="AE16" s="47">
        <v>154</v>
      </c>
      <c r="AF16" s="47">
        <v>100</v>
      </c>
      <c r="AG16" s="47">
        <v>201</v>
      </c>
      <c r="AH16" s="24">
        <v>183</v>
      </c>
      <c r="AI16" s="24">
        <v>134</v>
      </c>
      <c r="AJ16" s="24">
        <v>205</v>
      </c>
      <c r="AK16" s="24">
        <v>214</v>
      </c>
      <c r="AL16" s="24">
        <v>198</v>
      </c>
      <c r="AM16" s="24">
        <v>106</v>
      </c>
      <c r="AN16" s="24">
        <v>122</v>
      </c>
      <c r="AO16" s="24">
        <v>192</v>
      </c>
      <c r="AP16" s="24">
        <v>214</v>
      </c>
      <c r="AQ16" s="24">
        <v>233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17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17"/>
      <c r="DT16" s="17">
        <v>12</v>
      </c>
      <c r="DU16" s="32">
        <f t="shared" si="12"/>
        <v>12</v>
      </c>
      <c r="DV16" s="32">
        <f t="shared" si="8"/>
        <v>12</v>
      </c>
      <c r="DW16" s="16"/>
      <c r="DX16" s="17">
        <v>1</v>
      </c>
      <c r="DY16" s="17"/>
      <c r="DZ16" s="17"/>
      <c r="EA16" s="16"/>
      <c r="EB16" s="17">
        <v>21</v>
      </c>
      <c r="EC16" s="16"/>
      <c r="ED16" s="17">
        <f t="shared" si="9"/>
        <v>12</v>
      </c>
      <c r="EE16" s="17" t="str">
        <f t="shared" si="10"/>
        <v>(12)</v>
      </c>
      <c r="EF16" s="113" t="s">
        <v>184</v>
      </c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3" customFormat="1" ht="15.75" customHeight="1">
      <c r="A17" s="29" t="str">
        <f t="shared" si="11"/>
        <v>13(13)</v>
      </c>
      <c r="B17" s="40" t="s">
        <v>35</v>
      </c>
      <c r="C17" s="45" t="s">
        <v>209</v>
      </c>
      <c r="D17" s="38">
        <f t="shared" si="0"/>
        <v>162.12903225806451</v>
      </c>
      <c r="E17"/>
      <c r="F17" s="24">
        <f t="shared" si="1"/>
        <v>31</v>
      </c>
      <c r="G17" s="14">
        <f t="shared" si="2"/>
        <v>5026</v>
      </c>
      <c r="H17" s="72"/>
      <c r="I17" s="24">
        <f t="shared" si="3"/>
        <v>0</v>
      </c>
      <c r="J17" s="24">
        <f t="shared" si="4"/>
        <v>0</v>
      </c>
      <c r="K17" s="24">
        <f t="shared" si="5"/>
        <v>0</v>
      </c>
      <c r="L17" s="24">
        <f t="shared" si="6"/>
        <v>0</v>
      </c>
      <c r="M17" s="55">
        <f t="shared" si="7"/>
        <v>0</v>
      </c>
      <c r="N17" s="47">
        <v>190</v>
      </c>
      <c r="O17" s="47">
        <v>178</v>
      </c>
      <c r="P17" s="47">
        <v>104</v>
      </c>
      <c r="Q17" s="47">
        <v>165</v>
      </c>
      <c r="R17" s="47">
        <v>139</v>
      </c>
      <c r="S17" s="47">
        <v>142</v>
      </c>
      <c r="T17" s="47">
        <v>152</v>
      </c>
      <c r="U17" s="47">
        <v>203</v>
      </c>
      <c r="V17" s="47">
        <v>164</v>
      </c>
      <c r="W17" s="47">
        <v>115</v>
      </c>
      <c r="X17" s="47">
        <v>292</v>
      </c>
      <c r="Y17" s="47">
        <v>225</v>
      </c>
      <c r="Z17" s="47">
        <v>131</v>
      </c>
      <c r="AA17" s="47">
        <v>212</v>
      </c>
      <c r="AB17" s="47">
        <v>154</v>
      </c>
      <c r="AC17" s="47">
        <v>152</v>
      </c>
      <c r="AD17" s="47">
        <v>128</v>
      </c>
      <c r="AE17" s="47">
        <v>115</v>
      </c>
      <c r="AF17" s="47">
        <v>139</v>
      </c>
      <c r="AG17" s="47">
        <v>143</v>
      </c>
      <c r="AH17" s="24">
        <v>163</v>
      </c>
      <c r="AI17" s="24">
        <v>162</v>
      </c>
      <c r="AJ17" s="24">
        <v>173</v>
      </c>
      <c r="AK17" s="24">
        <v>221</v>
      </c>
      <c r="AL17" s="24">
        <v>116</v>
      </c>
      <c r="AM17" s="24">
        <v>161</v>
      </c>
      <c r="AN17" s="24">
        <v>154</v>
      </c>
      <c r="AO17" s="24">
        <v>141</v>
      </c>
      <c r="AP17" s="24">
        <v>200</v>
      </c>
      <c r="AQ17" s="24">
        <v>153</v>
      </c>
      <c r="AR17" s="24">
        <v>139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17"/>
      <c r="BQ17" s="24"/>
      <c r="BR17" s="24"/>
      <c r="BS17" s="24"/>
      <c r="BT17" s="24"/>
      <c r="BU17" s="24"/>
      <c r="BV17" s="24"/>
      <c r="BW17" s="24"/>
      <c r="BX17" s="47"/>
      <c r="BY17" s="47"/>
      <c r="BZ17" s="47"/>
      <c r="CA17" s="47"/>
      <c r="CB17" s="47"/>
      <c r="CC17" s="47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17"/>
      <c r="DT17" s="17">
        <v>13</v>
      </c>
      <c r="DU17" s="32">
        <f t="shared" si="12"/>
        <v>13</v>
      </c>
      <c r="DV17" s="32">
        <f t="shared" si="8"/>
        <v>13</v>
      </c>
      <c r="DW17" s="16"/>
      <c r="DX17" s="17">
        <v>1</v>
      </c>
      <c r="DY17" s="17"/>
      <c r="DZ17" s="17"/>
      <c r="EA17" s="16"/>
      <c r="EB17" s="17">
        <v>3</v>
      </c>
      <c r="EC17" s="16"/>
      <c r="ED17" s="17">
        <f t="shared" si="9"/>
        <v>13</v>
      </c>
      <c r="EE17" s="17" t="str">
        <f t="shared" si="10"/>
        <v>(13)</v>
      </c>
      <c r="EF17" s="113" t="s">
        <v>184</v>
      </c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3" customFormat="1" ht="15.75" customHeight="1">
      <c r="A18" s="29" t="str">
        <f t="shared" si="11"/>
        <v>14(14)</v>
      </c>
      <c r="B18" s="40" t="s">
        <v>32</v>
      </c>
      <c r="C18" s="45" t="s">
        <v>33</v>
      </c>
      <c r="D18" s="38">
        <f t="shared" si="0"/>
        <v>158.80000000000001</v>
      </c>
      <c r="E18"/>
      <c r="F18" s="24">
        <f t="shared" si="1"/>
        <v>25</v>
      </c>
      <c r="G18" s="14">
        <f t="shared" si="2"/>
        <v>3970</v>
      </c>
      <c r="H18" s="72"/>
      <c r="I18" s="24">
        <f t="shared" si="3"/>
        <v>0</v>
      </c>
      <c r="J18" s="24">
        <f t="shared" si="4"/>
        <v>0</v>
      </c>
      <c r="K18" s="24">
        <f t="shared" si="5"/>
        <v>0</v>
      </c>
      <c r="L18" s="24">
        <f t="shared" si="6"/>
        <v>0</v>
      </c>
      <c r="M18" s="55">
        <f t="shared" si="7"/>
        <v>0</v>
      </c>
      <c r="N18" s="47">
        <v>162</v>
      </c>
      <c r="O18" s="47">
        <v>217</v>
      </c>
      <c r="P18" s="47">
        <v>154</v>
      </c>
      <c r="Q18" s="47">
        <v>150</v>
      </c>
      <c r="R18" s="47">
        <v>146</v>
      </c>
      <c r="S18" s="47">
        <v>137</v>
      </c>
      <c r="T18" s="47">
        <v>179</v>
      </c>
      <c r="U18" s="47">
        <v>219</v>
      </c>
      <c r="V18" s="47">
        <v>182</v>
      </c>
      <c r="W18" s="47">
        <v>104</v>
      </c>
      <c r="X18" s="47">
        <v>119</v>
      </c>
      <c r="Y18" s="47">
        <v>138</v>
      </c>
      <c r="Z18" s="47">
        <v>213</v>
      </c>
      <c r="AA18" s="47">
        <v>172</v>
      </c>
      <c r="AB18" s="47">
        <v>156</v>
      </c>
      <c r="AC18" s="47">
        <v>147</v>
      </c>
      <c r="AD18" s="47">
        <v>141</v>
      </c>
      <c r="AE18" s="47">
        <v>109</v>
      </c>
      <c r="AF18" s="47">
        <v>188</v>
      </c>
      <c r="AG18" s="47">
        <v>134</v>
      </c>
      <c r="AH18" s="24">
        <v>185</v>
      </c>
      <c r="AI18" s="24">
        <v>143</v>
      </c>
      <c r="AJ18" s="24"/>
      <c r="AK18" s="24"/>
      <c r="AL18" s="24">
        <v>186</v>
      </c>
      <c r="AM18" s="24">
        <v>165</v>
      </c>
      <c r="AN18" s="24">
        <v>124</v>
      </c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17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17"/>
      <c r="DT18" s="17">
        <v>14</v>
      </c>
      <c r="DU18" s="32">
        <f t="shared" si="12"/>
        <v>14</v>
      </c>
      <c r="DV18" s="32">
        <f t="shared" si="8"/>
        <v>14</v>
      </c>
      <c r="DW18" s="16"/>
      <c r="DX18" s="17">
        <v>1</v>
      </c>
      <c r="DY18" s="17"/>
      <c r="DZ18" s="17"/>
      <c r="EA18" s="16"/>
      <c r="EB18" s="17">
        <v>7</v>
      </c>
      <c r="EC18" s="16"/>
      <c r="ED18" s="17">
        <f t="shared" si="9"/>
        <v>14</v>
      </c>
      <c r="EE18" s="17" t="str">
        <f t="shared" si="10"/>
        <v>(14)</v>
      </c>
      <c r="EF18" s="113" t="s">
        <v>184</v>
      </c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3" customFormat="1" ht="15.75" customHeight="1">
      <c r="A19" s="29" t="str">
        <f t="shared" si="11"/>
        <v>15(15)</v>
      </c>
      <c r="B19" s="33" t="s">
        <v>62</v>
      </c>
      <c r="C19" s="62" t="s">
        <v>38</v>
      </c>
      <c r="D19" s="63">
        <f t="shared" si="0"/>
        <v>158.375</v>
      </c>
      <c r="E19" s="67"/>
      <c r="F19" s="47">
        <f t="shared" si="1"/>
        <v>32</v>
      </c>
      <c r="G19" s="64">
        <f t="shared" si="2"/>
        <v>5068</v>
      </c>
      <c r="H19" s="72"/>
      <c r="I19" s="24">
        <f t="shared" si="3"/>
        <v>0</v>
      </c>
      <c r="J19" s="24">
        <f t="shared" si="4"/>
        <v>0</v>
      </c>
      <c r="K19" s="24">
        <f t="shared" si="5"/>
        <v>0</v>
      </c>
      <c r="L19" s="24">
        <f t="shared" si="6"/>
        <v>0</v>
      </c>
      <c r="M19" s="55">
        <f t="shared" si="7"/>
        <v>0</v>
      </c>
      <c r="N19" s="47">
        <v>187</v>
      </c>
      <c r="O19" s="47">
        <v>156</v>
      </c>
      <c r="P19" s="47">
        <v>134</v>
      </c>
      <c r="Q19" s="47">
        <v>178</v>
      </c>
      <c r="R19" s="47">
        <v>204</v>
      </c>
      <c r="S19" s="47">
        <v>166</v>
      </c>
      <c r="T19" s="47">
        <v>124</v>
      </c>
      <c r="U19" s="47">
        <v>84</v>
      </c>
      <c r="V19" s="47">
        <v>174</v>
      </c>
      <c r="W19" s="47">
        <v>145</v>
      </c>
      <c r="X19" s="47">
        <v>154</v>
      </c>
      <c r="Y19" s="47">
        <v>120</v>
      </c>
      <c r="Z19" s="47">
        <v>178</v>
      </c>
      <c r="AA19" s="47">
        <v>159</v>
      </c>
      <c r="AB19" s="47">
        <v>172</v>
      </c>
      <c r="AC19" s="47">
        <v>173</v>
      </c>
      <c r="AD19" s="47">
        <v>132</v>
      </c>
      <c r="AE19" s="47">
        <v>168</v>
      </c>
      <c r="AF19" s="47">
        <v>185</v>
      </c>
      <c r="AG19" s="47">
        <v>202</v>
      </c>
      <c r="AH19" s="24">
        <v>152</v>
      </c>
      <c r="AI19" s="24">
        <v>156</v>
      </c>
      <c r="AJ19" s="24">
        <v>127</v>
      </c>
      <c r="AK19" s="24">
        <v>122</v>
      </c>
      <c r="AL19" s="24">
        <v>216</v>
      </c>
      <c r="AM19" s="24">
        <v>133</v>
      </c>
      <c r="AN19" s="24">
        <v>140</v>
      </c>
      <c r="AO19" s="24">
        <v>188</v>
      </c>
      <c r="AP19" s="24">
        <v>143</v>
      </c>
      <c r="AQ19" s="24">
        <v>176</v>
      </c>
      <c r="AR19" s="24">
        <v>175</v>
      </c>
      <c r="AS19" s="24">
        <v>145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17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17"/>
      <c r="DT19" s="17">
        <v>15</v>
      </c>
      <c r="DU19" s="32">
        <f t="shared" si="12"/>
        <v>15</v>
      </c>
      <c r="DV19" s="32">
        <f t="shared" si="8"/>
        <v>15</v>
      </c>
      <c r="DW19" s="16"/>
      <c r="DX19" s="17">
        <v>1</v>
      </c>
      <c r="DY19" s="17"/>
      <c r="DZ19" s="17"/>
      <c r="EA19" s="16"/>
      <c r="EB19" s="17">
        <v>17</v>
      </c>
      <c r="EC19" s="16"/>
      <c r="ED19" s="17">
        <f t="shared" si="9"/>
        <v>15</v>
      </c>
      <c r="EE19" s="17" t="str">
        <f t="shared" si="10"/>
        <v>(15)</v>
      </c>
      <c r="EF19" s="113" t="s">
        <v>184</v>
      </c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3" customFormat="1" ht="15.75" customHeight="1">
      <c r="A20" s="29" t="str">
        <f t="shared" si="11"/>
        <v>16(16)</v>
      </c>
      <c r="B20" s="92" t="s">
        <v>82</v>
      </c>
      <c r="C20" s="62" t="s">
        <v>44</v>
      </c>
      <c r="D20" s="63">
        <f t="shared" si="0"/>
        <v>152.53125</v>
      </c>
      <c r="E20" s="98"/>
      <c r="F20" s="47">
        <f t="shared" si="1"/>
        <v>32</v>
      </c>
      <c r="G20" s="64">
        <f t="shared" si="2"/>
        <v>4881</v>
      </c>
      <c r="H20" s="72"/>
      <c r="I20" s="24">
        <f t="shared" si="3"/>
        <v>0</v>
      </c>
      <c r="J20" s="24">
        <f t="shared" si="4"/>
        <v>0</v>
      </c>
      <c r="K20" s="24">
        <f t="shared" si="5"/>
        <v>0</v>
      </c>
      <c r="L20" s="24">
        <f t="shared" si="6"/>
        <v>0</v>
      </c>
      <c r="M20" s="55">
        <f t="shared" si="7"/>
        <v>0</v>
      </c>
      <c r="N20" s="24">
        <v>186</v>
      </c>
      <c r="O20" s="24">
        <v>179</v>
      </c>
      <c r="P20" s="24">
        <v>189</v>
      </c>
      <c r="Q20" s="24">
        <v>219</v>
      </c>
      <c r="R20" s="24">
        <v>98</v>
      </c>
      <c r="S20" s="24">
        <v>210</v>
      </c>
      <c r="T20" s="24">
        <v>142</v>
      </c>
      <c r="U20" s="24">
        <v>151</v>
      </c>
      <c r="V20" s="24">
        <v>137</v>
      </c>
      <c r="W20" s="24">
        <v>138</v>
      </c>
      <c r="X20" s="24">
        <v>146</v>
      </c>
      <c r="Y20" s="24">
        <v>159</v>
      </c>
      <c r="Z20" s="24">
        <v>236</v>
      </c>
      <c r="AA20" s="24">
        <v>110</v>
      </c>
      <c r="AB20" s="24">
        <v>145</v>
      </c>
      <c r="AC20" s="24">
        <v>135</v>
      </c>
      <c r="AD20" s="24">
        <v>135</v>
      </c>
      <c r="AE20" s="24">
        <v>149</v>
      </c>
      <c r="AF20" s="24">
        <v>188</v>
      </c>
      <c r="AG20" s="24">
        <v>174</v>
      </c>
      <c r="AH20" s="24">
        <v>184</v>
      </c>
      <c r="AI20" s="24">
        <v>166</v>
      </c>
      <c r="AJ20" s="24">
        <v>131</v>
      </c>
      <c r="AK20" s="24">
        <v>130</v>
      </c>
      <c r="AL20" s="24">
        <v>146</v>
      </c>
      <c r="AM20" s="24">
        <v>102</v>
      </c>
      <c r="AN20" s="24">
        <v>102</v>
      </c>
      <c r="AO20" s="24">
        <v>104</v>
      </c>
      <c r="AP20" s="24">
        <v>172</v>
      </c>
      <c r="AQ20" s="24">
        <v>120</v>
      </c>
      <c r="AR20" s="24">
        <v>130</v>
      </c>
      <c r="AS20" s="24">
        <v>168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10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/>
      <c r="DT20">
        <v>16</v>
      </c>
      <c r="DU20" s="32">
        <f t="shared" si="12"/>
        <v>16</v>
      </c>
      <c r="DV20" s="32">
        <f t="shared" si="8"/>
        <v>16</v>
      </c>
      <c r="DW20" s="16"/>
      <c r="DX20" s="17">
        <v>1</v>
      </c>
      <c r="DY20" s="17"/>
      <c r="DZ20" s="17"/>
      <c r="EA20" s="16"/>
      <c r="EB20" s="17">
        <v>18</v>
      </c>
      <c r="EC20" s="16"/>
      <c r="ED20" s="17">
        <f t="shared" si="9"/>
        <v>16</v>
      </c>
      <c r="EE20" s="17" t="str">
        <f t="shared" si="10"/>
        <v>(16)</v>
      </c>
      <c r="EF20" s="113" t="s">
        <v>184</v>
      </c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3" customFormat="1" ht="15.75" customHeight="1">
      <c r="A21" s="29" t="str">
        <f t="shared" si="11"/>
        <v>17(17)</v>
      </c>
      <c r="B21" s="92" t="s">
        <v>205</v>
      </c>
      <c r="C21" s="62" t="s">
        <v>128</v>
      </c>
      <c r="D21" s="63">
        <f t="shared" si="0"/>
        <v>149.9</v>
      </c>
      <c r="E21" s="67"/>
      <c r="F21" s="47">
        <f t="shared" si="1"/>
        <v>20</v>
      </c>
      <c r="G21" s="64">
        <f t="shared" si="2"/>
        <v>2998</v>
      </c>
      <c r="H21" s="72"/>
      <c r="I21" s="24">
        <f t="shared" si="3"/>
        <v>0</v>
      </c>
      <c r="J21" s="24">
        <f t="shared" si="4"/>
        <v>0</v>
      </c>
      <c r="K21" s="24">
        <f t="shared" si="5"/>
        <v>0</v>
      </c>
      <c r="L21" s="24">
        <f t="shared" si="6"/>
        <v>0</v>
      </c>
      <c r="M21" s="55">
        <f t="shared" si="7"/>
        <v>0</v>
      </c>
      <c r="N21" s="47">
        <v>189</v>
      </c>
      <c r="O21" s="47">
        <v>191</v>
      </c>
      <c r="P21" s="47">
        <v>159</v>
      </c>
      <c r="Q21" s="47">
        <v>149</v>
      </c>
      <c r="R21" s="47">
        <v>106</v>
      </c>
      <c r="S21" s="47">
        <v>145</v>
      </c>
      <c r="T21" s="47">
        <v>242</v>
      </c>
      <c r="U21" s="47">
        <v>210</v>
      </c>
      <c r="V21" s="47">
        <v>127</v>
      </c>
      <c r="W21" s="47">
        <v>185</v>
      </c>
      <c r="X21" s="47">
        <v>135</v>
      </c>
      <c r="Y21" s="47">
        <v>177</v>
      </c>
      <c r="Z21" s="47">
        <v>118</v>
      </c>
      <c r="AA21" s="47">
        <v>83</v>
      </c>
      <c r="AB21" s="47">
        <v>148</v>
      </c>
      <c r="AC21" s="47">
        <v>92</v>
      </c>
      <c r="AD21" s="47">
        <v>175</v>
      </c>
      <c r="AE21" s="47">
        <v>159</v>
      </c>
      <c r="AF21" s="47">
        <v>116</v>
      </c>
      <c r="AG21" s="47">
        <v>92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17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17"/>
      <c r="DT21" s="17">
        <v>17</v>
      </c>
      <c r="DU21" s="32">
        <f t="shared" si="12"/>
        <v>17</v>
      </c>
      <c r="DV21" s="32">
        <f t="shared" si="8"/>
        <v>17</v>
      </c>
      <c r="DW21" s="16"/>
      <c r="DX21" s="17">
        <v>1</v>
      </c>
      <c r="DY21" s="17"/>
      <c r="DZ21" s="17"/>
      <c r="EA21" s="16"/>
      <c r="EB21" s="17">
        <v>24</v>
      </c>
      <c r="EC21" s="16"/>
      <c r="ED21" s="17">
        <f t="shared" si="9"/>
        <v>17</v>
      </c>
      <c r="EE21" s="17" t="str">
        <f t="shared" si="10"/>
        <v>(17)</v>
      </c>
      <c r="EF21" s="113" t="s">
        <v>184</v>
      </c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3" customFormat="1" ht="15.75" customHeight="1">
      <c r="A22" s="29" t="str">
        <f t="shared" si="11"/>
        <v>18(18)</v>
      </c>
      <c r="B22" s="92" t="s">
        <v>178</v>
      </c>
      <c r="C22" s="62" t="s">
        <v>102</v>
      </c>
      <c r="D22" s="63">
        <f t="shared" si="0"/>
        <v>145.375</v>
      </c>
      <c r="E22" s="67"/>
      <c r="F22" s="47">
        <f t="shared" si="1"/>
        <v>24</v>
      </c>
      <c r="G22" s="64">
        <f t="shared" si="2"/>
        <v>3489</v>
      </c>
      <c r="H22" s="72"/>
      <c r="I22" s="24">
        <f t="shared" si="3"/>
        <v>0</v>
      </c>
      <c r="J22" s="24">
        <f t="shared" si="4"/>
        <v>0</v>
      </c>
      <c r="K22" s="24">
        <f t="shared" si="5"/>
        <v>0</v>
      </c>
      <c r="L22" s="24">
        <f t="shared" si="6"/>
        <v>0</v>
      </c>
      <c r="M22" s="55">
        <f t="shared" si="7"/>
        <v>0</v>
      </c>
      <c r="N22" s="47">
        <v>145</v>
      </c>
      <c r="O22" s="47">
        <v>123</v>
      </c>
      <c r="P22" s="47">
        <v>150</v>
      </c>
      <c r="Q22" s="47">
        <v>162</v>
      </c>
      <c r="R22" s="47">
        <v>155</v>
      </c>
      <c r="S22" s="47">
        <v>111</v>
      </c>
      <c r="T22" s="47">
        <v>132</v>
      </c>
      <c r="U22" s="47">
        <v>192</v>
      </c>
      <c r="V22" s="47">
        <v>124</v>
      </c>
      <c r="W22" s="47">
        <v>213</v>
      </c>
      <c r="X22" s="47">
        <v>130</v>
      </c>
      <c r="Y22" s="47">
        <v>77</v>
      </c>
      <c r="Z22" s="47">
        <v>116</v>
      </c>
      <c r="AA22" s="47">
        <v>164</v>
      </c>
      <c r="AB22" s="47">
        <v>153</v>
      </c>
      <c r="AC22" s="47">
        <v>82</v>
      </c>
      <c r="AD22" s="47">
        <v>171</v>
      </c>
      <c r="AE22" s="47">
        <v>206</v>
      </c>
      <c r="AF22" s="47">
        <v>236</v>
      </c>
      <c r="AG22" s="47">
        <v>131</v>
      </c>
      <c r="AH22" s="24">
        <v>115</v>
      </c>
      <c r="AI22" s="24">
        <v>141</v>
      </c>
      <c r="AJ22" s="24">
        <v>181</v>
      </c>
      <c r="AK22" s="24">
        <v>79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17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17"/>
      <c r="DT22" s="17">
        <v>18</v>
      </c>
      <c r="DU22" s="32">
        <f t="shared" si="12"/>
        <v>18</v>
      </c>
      <c r="DV22" s="32">
        <f t="shared" si="8"/>
        <v>18</v>
      </c>
      <c r="DW22" s="16"/>
      <c r="DX22" s="17">
        <v>1</v>
      </c>
      <c r="DY22" s="17"/>
      <c r="DZ22" s="17"/>
      <c r="EA22" s="16"/>
      <c r="EB22" s="17">
        <v>9</v>
      </c>
      <c r="EC22" s="16"/>
      <c r="ED22" s="17">
        <f t="shared" si="9"/>
        <v>18</v>
      </c>
      <c r="EE22" s="17" t="str">
        <f t="shared" si="10"/>
        <v>(18)</v>
      </c>
      <c r="EF22" s="113" t="s">
        <v>184</v>
      </c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3" customFormat="1" ht="15.75" customHeight="1">
      <c r="A23" s="29" t="str">
        <f t="shared" si="11"/>
        <v>19(19)</v>
      </c>
      <c r="B23" s="100" t="s">
        <v>138</v>
      </c>
      <c r="C23" s="101" t="s">
        <v>209</v>
      </c>
      <c r="D23" s="63">
        <f t="shared" si="0"/>
        <v>143.14285714285714</v>
      </c>
      <c r="E23" s="67"/>
      <c r="F23" s="47">
        <f t="shared" si="1"/>
        <v>21</v>
      </c>
      <c r="G23" s="64">
        <f t="shared" si="2"/>
        <v>3006</v>
      </c>
      <c r="H23" s="72"/>
      <c r="I23" s="24">
        <f t="shared" si="3"/>
        <v>0</v>
      </c>
      <c r="J23" s="24">
        <f t="shared" si="4"/>
        <v>0</v>
      </c>
      <c r="K23" s="24">
        <f t="shared" si="5"/>
        <v>0</v>
      </c>
      <c r="L23" s="24">
        <f t="shared" si="6"/>
        <v>0</v>
      </c>
      <c r="M23" s="55">
        <f t="shared" si="7"/>
        <v>0</v>
      </c>
      <c r="N23" s="24">
        <v>181</v>
      </c>
      <c r="O23" s="24">
        <v>119</v>
      </c>
      <c r="P23" s="24">
        <v>155</v>
      </c>
      <c r="Q23" s="24">
        <v>160</v>
      </c>
      <c r="R23" s="24">
        <v>117</v>
      </c>
      <c r="S23" s="24">
        <v>123</v>
      </c>
      <c r="T23" s="24">
        <v>124</v>
      </c>
      <c r="U23" s="24">
        <v>102</v>
      </c>
      <c r="V23" s="24">
        <v>151</v>
      </c>
      <c r="W23" s="24">
        <v>179</v>
      </c>
      <c r="X23" s="24">
        <v>97</v>
      </c>
      <c r="Y23" s="24">
        <v>163</v>
      </c>
      <c r="Z23" s="24">
        <v>136</v>
      </c>
      <c r="AA23" s="24">
        <v>146</v>
      </c>
      <c r="AB23" s="24">
        <v>146</v>
      </c>
      <c r="AC23" s="23">
        <v>159</v>
      </c>
      <c r="AD23" s="23">
        <v>153</v>
      </c>
      <c r="AE23" s="23">
        <v>189</v>
      </c>
      <c r="AF23" s="23">
        <v>128</v>
      </c>
      <c r="AG23" s="23">
        <v>144</v>
      </c>
      <c r="AH23" s="23">
        <v>134</v>
      </c>
      <c r="BP23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S23"/>
      <c r="DT23" s="17">
        <v>19</v>
      </c>
      <c r="DU23" s="32">
        <f t="shared" si="12"/>
        <v>19</v>
      </c>
      <c r="DV23" s="32">
        <f t="shared" si="8"/>
        <v>19</v>
      </c>
      <c r="DW23" s="16"/>
      <c r="DX23" s="17">
        <v>1</v>
      </c>
      <c r="DY23" s="17"/>
      <c r="DZ23" s="17"/>
      <c r="EA23" s="16"/>
      <c r="EB23" s="17">
        <v>10</v>
      </c>
      <c r="EC23" s="16"/>
      <c r="ED23" s="17">
        <f t="shared" si="9"/>
        <v>19</v>
      </c>
      <c r="EE23" s="17" t="str">
        <f t="shared" si="10"/>
        <v>(19)</v>
      </c>
      <c r="EF23" s="113" t="s">
        <v>184</v>
      </c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3" customFormat="1" ht="15.75" customHeight="1">
      <c r="A24" s="29" t="str">
        <f t="shared" si="11"/>
        <v>20(20)</v>
      </c>
      <c r="B24" s="62" t="s">
        <v>192</v>
      </c>
      <c r="C24" s="62" t="s">
        <v>128</v>
      </c>
      <c r="D24" s="63">
        <f t="shared" si="0"/>
        <v>141.75</v>
      </c>
      <c r="E24" s="98"/>
      <c r="F24" s="47">
        <f t="shared" si="1"/>
        <v>20</v>
      </c>
      <c r="G24" s="64">
        <f t="shared" si="2"/>
        <v>2835</v>
      </c>
      <c r="H24" s="72"/>
      <c r="I24" s="24">
        <f t="shared" si="3"/>
        <v>0</v>
      </c>
      <c r="J24" s="24">
        <f t="shared" si="4"/>
        <v>0</v>
      </c>
      <c r="K24" s="24">
        <f t="shared" si="5"/>
        <v>0</v>
      </c>
      <c r="L24" s="24">
        <f t="shared" si="6"/>
        <v>0</v>
      </c>
      <c r="M24" s="55">
        <f t="shared" si="7"/>
        <v>0</v>
      </c>
      <c r="N24" s="47">
        <v>164</v>
      </c>
      <c r="O24" s="47">
        <v>85</v>
      </c>
      <c r="P24" s="47">
        <v>125</v>
      </c>
      <c r="Q24" s="47">
        <v>131</v>
      </c>
      <c r="R24" s="47">
        <v>162</v>
      </c>
      <c r="S24" s="47">
        <v>86</v>
      </c>
      <c r="T24" s="47">
        <v>156</v>
      </c>
      <c r="U24" s="47">
        <v>146</v>
      </c>
      <c r="V24" s="47">
        <v>124</v>
      </c>
      <c r="W24" s="47">
        <v>124</v>
      </c>
      <c r="X24" s="47">
        <v>106</v>
      </c>
      <c r="Y24" s="47">
        <v>160</v>
      </c>
      <c r="Z24" s="47">
        <v>144</v>
      </c>
      <c r="AA24" s="47">
        <v>179</v>
      </c>
      <c r="AB24" s="47">
        <v>189</v>
      </c>
      <c r="AC24" s="47">
        <v>129</v>
      </c>
      <c r="AD24" s="47">
        <v>125</v>
      </c>
      <c r="AE24" s="47">
        <v>148</v>
      </c>
      <c r="AF24" s="47">
        <v>179</v>
      </c>
      <c r="AG24" s="47">
        <v>173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17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17"/>
      <c r="DT24" s="17">
        <v>20</v>
      </c>
      <c r="DU24" s="32">
        <f t="shared" si="12"/>
        <v>20</v>
      </c>
      <c r="DV24" s="32">
        <f t="shared" si="8"/>
        <v>20</v>
      </c>
      <c r="DW24" s="16"/>
      <c r="DX24" s="17">
        <v>1</v>
      </c>
      <c r="DY24" s="17"/>
      <c r="DZ24" s="17"/>
      <c r="EA24" s="16"/>
      <c r="EB24" s="17">
        <v>22</v>
      </c>
      <c r="EC24" s="16"/>
      <c r="ED24" s="17">
        <f t="shared" si="9"/>
        <v>20</v>
      </c>
      <c r="EE24" s="17" t="str">
        <f t="shared" si="10"/>
        <v>(20)</v>
      </c>
      <c r="EF24" s="113" t="s">
        <v>184</v>
      </c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3" customFormat="1" ht="15.75" customHeight="1">
      <c r="A25" s="29" t="str">
        <f t="shared" si="11"/>
        <v>21(21)</v>
      </c>
      <c r="B25" s="92" t="s">
        <v>151</v>
      </c>
      <c r="C25" s="62" t="s">
        <v>152</v>
      </c>
      <c r="D25" s="63">
        <f t="shared" si="0"/>
        <v>141.46153846153845</v>
      </c>
      <c r="E25" s="67"/>
      <c r="F25" s="47">
        <f t="shared" si="1"/>
        <v>26</v>
      </c>
      <c r="G25" s="64">
        <f t="shared" si="2"/>
        <v>3678</v>
      </c>
      <c r="H25" s="72"/>
      <c r="I25" s="24">
        <f t="shared" si="3"/>
        <v>0</v>
      </c>
      <c r="J25" s="24">
        <f t="shared" si="4"/>
        <v>0</v>
      </c>
      <c r="K25" s="24">
        <f t="shared" si="5"/>
        <v>0</v>
      </c>
      <c r="L25" s="24">
        <f t="shared" si="6"/>
        <v>0</v>
      </c>
      <c r="M25" s="55">
        <f t="shared" si="7"/>
        <v>0</v>
      </c>
      <c r="N25" s="47">
        <v>139</v>
      </c>
      <c r="O25" s="47">
        <v>111</v>
      </c>
      <c r="P25" s="47">
        <v>115</v>
      </c>
      <c r="Q25" s="47">
        <v>90</v>
      </c>
      <c r="R25" s="47">
        <v>54</v>
      </c>
      <c r="S25" s="47">
        <v>138</v>
      </c>
      <c r="T25" s="47">
        <v>202</v>
      </c>
      <c r="U25" s="47">
        <v>162</v>
      </c>
      <c r="V25" s="47">
        <v>137</v>
      </c>
      <c r="W25" s="47">
        <v>128</v>
      </c>
      <c r="X25" s="47">
        <v>115</v>
      </c>
      <c r="Y25" s="47">
        <v>118</v>
      </c>
      <c r="Z25" s="47">
        <v>239</v>
      </c>
      <c r="AA25" s="47">
        <v>187</v>
      </c>
      <c r="AB25" s="47">
        <v>158</v>
      </c>
      <c r="AC25" s="47">
        <v>176</v>
      </c>
      <c r="AD25" s="47">
        <v>85</v>
      </c>
      <c r="AE25" s="47">
        <v>90</v>
      </c>
      <c r="AF25" s="47">
        <v>139</v>
      </c>
      <c r="AG25" s="47">
        <v>76</v>
      </c>
      <c r="AH25" s="24">
        <v>150</v>
      </c>
      <c r="AI25" s="24">
        <v>141</v>
      </c>
      <c r="AJ25" s="24">
        <v>145</v>
      </c>
      <c r="AK25" s="24">
        <v>165</v>
      </c>
      <c r="AL25" s="24">
        <v>219</v>
      </c>
      <c r="AM25" s="24">
        <v>199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17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17"/>
      <c r="DT25" s="17">
        <v>21</v>
      </c>
      <c r="DU25" s="32">
        <f t="shared" si="12"/>
        <v>21</v>
      </c>
      <c r="DV25" s="32">
        <f t="shared" si="8"/>
        <v>21</v>
      </c>
      <c r="DW25" s="16"/>
      <c r="DX25" s="17">
        <v>1</v>
      </c>
      <c r="DY25" s="17"/>
      <c r="DZ25" s="17"/>
      <c r="EA25" s="16"/>
      <c r="EB25" s="17">
        <v>14</v>
      </c>
      <c r="EC25" s="16"/>
      <c r="ED25" s="17">
        <f t="shared" si="9"/>
        <v>21</v>
      </c>
      <c r="EE25" s="17" t="str">
        <f t="shared" si="10"/>
        <v>(21)</v>
      </c>
      <c r="EF25" s="113" t="s">
        <v>184</v>
      </c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3" customFormat="1" ht="15.75" customHeight="1">
      <c r="A26" s="29" t="str">
        <f t="shared" si="11"/>
        <v>22(22)</v>
      </c>
      <c r="B26" s="92" t="s">
        <v>218</v>
      </c>
      <c r="C26" s="62" t="s">
        <v>219</v>
      </c>
      <c r="D26" s="63">
        <f t="shared" si="0"/>
        <v>139.34285714285716</v>
      </c>
      <c r="E26" s="67"/>
      <c r="F26" s="47">
        <f t="shared" si="1"/>
        <v>35</v>
      </c>
      <c r="G26" s="64">
        <f t="shared" si="2"/>
        <v>4877</v>
      </c>
      <c r="H26" s="72"/>
      <c r="I26" s="24">
        <f t="shared" si="3"/>
        <v>0</v>
      </c>
      <c r="J26" s="24">
        <f t="shared" si="4"/>
        <v>0</v>
      </c>
      <c r="K26" s="24">
        <f t="shared" si="5"/>
        <v>0</v>
      </c>
      <c r="L26" s="24">
        <f t="shared" si="6"/>
        <v>0</v>
      </c>
      <c r="M26" s="55">
        <f t="shared" si="7"/>
        <v>0</v>
      </c>
      <c r="N26" s="47">
        <v>154</v>
      </c>
      <c r="O26" s="47">
        <v>151</v>
      </c>
      <c r="P26" s="47">
        <v>178</v>
      </c>
      <c r="Q26" s="47">
        <v>125</v>
      </c>
      <c r="R26" s="47">
        <v>155</v>
      </c>
      <c r="S26" s="47">
        <v>112</v>
      </c>
      <c r="T26" s="47">
        <v>113</v>
      </c>
      <c r="U26" s="47">
        <v>133</v>
      </c>
      <c r="V26" s="47">
        <v>182</v>
      </c>
      <c r="W26" s="47">
        <v>120</v>
      </c>
      <c r="X26" s="47">
        <v>145</v>
      </c>
      <c r="Y26" s="47">
        <v>129</v>
      </c>
      <c r="Z26" s="47">
        <v>158</v>
      </c>
      <c r="AA26" s="47">
        <v>146</v>
      </c>
      <c r="AB26" s="47">
        <v>105</v>
      </c>
      <c r="AC26" s="47">
        <v>189</v>
      </c>
      <c r="AD26" s="47">
        <v>186</v>
      </c>
      <c r="AE26" s="47">
        <v>106</v>
      </c>
      <c r="AF26" s="47">
        <v>172</v>
      </c>
      <c r="AG26" s="47">
        <v>130</v>
      </c>
      <c r="AH26" s="24">
        <v>154</v>
      </c>
      <c r="AI26" s="24">
        <v>112</v>
      </c>
      <c r="AJ26" s="24">
        <v>186</v>
      </c>
      <c r="AK26" s="24">
        <v>148</v>
      </c>
      <c r="AL26" s="24">
        <v>152</v>
      </c>
      <c r="AM26" s="24">
        <v>101</v>
      </c>
      <c r="AN26" s="24">
        <v>111</v>
      </c>
      <c r="AO26" s="24">
        <v>77</v>
      </c>
      <c r="AP26" s="24">
        <v>97</v>
      </c>
      <c r="AQ26" s="24">
        <v>145</v>
      </c>
      <c r="AR26" s="24">
        <v>135</v>
      </c>
      <c r="AS26" s="24">
        <v>154</v>
      </c>
      <c r="AT26" s="24">
        <v>147</v>
      </c>
      <c r="AU26" s="24">
        <v>134</v>
      </c>
      <c r="AV26" s="24">
        <v>135</v>
      </c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17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17"/>
      <c r="DT26" s="17">
        <v>22</v>
      </c>
      <c r="DU26" s="32">
        <f t="shared" si="12"/>
        <v>22</v>
      </c>
      <c r="DV26" s="32">
        <f t="shared" si="8"/>
        <v>22</v>
      </c>
      <c r="DW26" s="16"/>
      <c r="DX26" s="17">
        <v>1</v>
      </c>
      <c r="DY26" s="17"/>
      <c r="DZ26" s="17"/>
      <c r="EA26" s="16"/>
      <c r="EB26" s="17">
        <v>13</v>
      </c>
      <c r="EC26" s="16"/>
      <c r="ED26" s="17">
        <f t="shared" si="9"/>
        <v>22</v>
      </c>
      <c r="EE26" s="17" t="str">
        <f t="shared" si="10"/>
        <v>(22)</v>
      </c>
      <c r="EF26" s="113" t="s">
        <v>184</v>
      </c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3" customFormat="1" ht="15.75" customHeight="1">
      <c r="A27" s="29" t="str">
        <f t="shared" si="11"/>
        <v>23(23)</v>
      </c>
      <c r="B27" s="100" t="s">
        <v>177</v>
      </c>
      <c r="C27" s="101" t="s">
        <v>33</v>
      </c>
      <c r="D27" s="63">
        <f t="shared" si="0"/>
        <v>136.80000000000001</v>
      </c>
      <c r="E27"/>
      <c r="F27" s="24">
        <f t="shared" si="1"/>
        <v>5</v>
      </c>
      <c r="G27" s="14">
        <f t="shared" si="2"/>
        <v>684</v>
      </c>
      <c r="H27" s="72"/>
      <c r="I27" s="24">
        <f t="shared" si="3"/>
        <v>0</v>
      </c>
      <c r="J27" s="24">
        <f t="shared" si="4"/>
        <v>0</v>
      </c>
      <c r="K27" s="24">
        <f t="shared" si="5"/>
        <v>0</v>
      </c>
      <c r="L27" s="24">
        <f t="shared" si="6"/>
        <v>0</v>
      </c>
      <c r="M27" s="55">
        <f t="shared" si="7"/>
        <v>0</v>
      </c>
      <c r="N27" s="47">
        <v>161</v>
      </c>
      <c r="O27" s="47">
        <v>96</v>
      </c>
      <c r="P27" s="47">
        <v>145</v>
      </c>
      <c r="Q27" s="47">
        <v>107</v>
      </c>
      <c r="R27" s="47">
        <v>175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17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17"/>
      <c r="DT27" s="17">
        <v>23</v>
      </c>
      <c r="DU27" s="32">
        <f t="shared" si="12"/>
        <v>23</v>
      </c>
      <c r="DV27" s="32">
        <f t="shared" si="8"/>
        <v>23</v>
      </c>
      <c r="DW27" s="16"/>
      <c r="DX27" s="17">
        <v>1</v>
      </c>
      <c r="DY27" s="17"/>
      <c r="DZ27" s="17"/>
      <c r="EA27" s="16"/>
      <c r="EB27" s="17">
        <v>19</v>
      </c>
      <c r="EC27" s="16"/>
      <c r="ED27" s="17">
        <f t="shared" si="9"/>
        <v>23</v>
      </c>
      <c r="EE27" s="17" t="str">
        <f t="shared" si="10"/>
        <v>(23)</v>
      </c>
      <c r="EF27" s="113" t="s">
        <v>184</v>
      </c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3" customFormat="1" ht="15.75" customHeight="1">
      <c r="A28" s="29" t="str">
        <f t="shared" si="11"/>
        <v>24(24)</v>
      </c>
      <c r="B28" s="33" t="s">
        <v>63</v>
      </c>
      <c r="C28" s="62" t="s">
        <v>78</v>
      </c>
      <c r="D28" s="38">
        <f t="shared" si="0"/>
        <v>135.39285714285714</v>
      </c>
      <c r="E28"/>
      <c r="F28" s="24">
        <f t="shared" si="1"/>
        <v>28</v>
      </c>
      <c r="G28" s="14">
        <f t="shared" si="2"/>
        <v>3791</v>
      </c>
      <c r="H28" s="72"/>
      <c r="I28" s="24">
        <f t="shared" si="3"/>
        <v>0</v>
      </c>
      <c r="J28" s="24">
        <f t="shared" si="4"/>
        <v>0</v>
      </c>
      <c r="K28" s="24">
        <f t="shared" si="5"/>
        <v>0</v>
      </c>
      <c r="L28" s="24">
        <f t="shared" si="6"/>
        <v>0</v>
      </c>
      <c r="M28" s="55">
        <f t="shared" si="7"/>
        <v>0</v>
      </c>
      <c r="N28" s="47">
        <v>193</v>
      </c>
      <c r="O28" s="47">
        <v>186</v>
      </c>
      <c r="P28" s="47">
        <v>205</v>
      </c>
      <c r="Q28" s="47">
        <v>186</v>
      </c>
      <c r="R28" s="47">
        <v>216</v>
      </c>
      <c r="S28" s="47">
        <v>214</v>
      </c>
      <c r="T28" s="47">
        <v>133</v>
      </c>
      <c r="U28" s="47">
        <v>162</v>
      </c>
      <c r="V28" s="47">
        <v>151</v>
      </c>
      <c r="W28" s="47">
        <v>126</v>
      </c>
      <c r="X28" s="47">
        <v>139</v>
      </c>
      <c r="Y28" s="47">
        <v>164</v>
      </c>
      <c r="Z28" s="47">
        <v>110</v>
      </c>
      <c r="AA28" s="47">
        <v>106</v>
      </c>
      <c r="AB28" s="47">
        <v>114</v>
      </c>
      <c r="AC28" s="47">
        <v>47</v>
      </c>
      <c r="AD28" s="47">
        <v>97</v>
      </c>
      <c r="AE28" s="47">
        <v>111</v>
      </c>
      <c r="AF28" s="47">
        <v>57</v>
      </c>
      <c r="AG28" s="47">
        <v>126</v>
      </c>
      <c r="AH28" s="24">
        <v>96</v>
      </c>
      <c r="AI28" s="24">
        <v>129</v>
      </c>
      <c r="AJ28" s="24">
        <v>53</v>
      </c>
      <c r="AK28" s="24">
        <v>108</v>
      </c>
      <c r="AL28" s="24">
        <v>124</v>
      </c>
      <c r="AM28" s="24">
        <v>180</v>
      </c>
      <c r="AN28" s="24">
        <v>155</v>
      </c>
      <c r="AO28" s="24">
        <v>103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17"/>
      <c r="BQ28" s="24"/>
      <c r="BR28" s="24"/>
      <c r="BS28" s="24"/>
      <c r="BT28" s="24"/>
      <c r="BU28" s="24"/>
      <c r="BV28" s="24"/>
      <c r="BW28" s="24"/>
      <c r="BX28" s="47"/>
      <c r="BY28" s="47"/>
      <c r="BZ28" s="47"/>
      <c r="CA28" s="47"/>
      <c r="CB28" s="47"/>
      <c r="CC28" s="47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17"/>
      <c r="DT28" s="17">
        <v>24</v>
      </c>
      <c r="DU28" s="32">
        <f>IF(AND(D28=D27,D28=D26,D28=D25,D28=D24),ROW(20:20),IF(AND(D28=D27,D28=D26,D28=D25),ROW(21:21),IF(AND(D28=D27,D28=D26),ROW(22:22),IF(D28=D27,ROW(23:23),IF(D28&gt;1,ROW(24:24),"-")))))</f>
        <v>24</v>
      </c>
      <c r="DV28" s="32">
        <f>IF(DX28=1,ROW(24:24),"-")</f>
        <v>24</v>
      </c>
      <c r="DW28" s="16"/>
      <c r="DX28" s="17">
        <v>1</v>
      </c>
      <c r="DY28" s="17"/>
      <c r="DZ28" s="17"/>
      <c r="EA28" s="16"/>
      <c r="EB28" s="17">
        <v>28</v>
      </c>
      <c r="EC28" s="16"/>
      <c r="ED28" s="17">
        <f>IF(DX28=1,DU28,IF(DX28="",DU28,""))</f>
        <v>24</v>
      </c>
      <c r="EE28" s="17" t="str">
        <f>IF(DX28=1,"("&amp;DT28&amp;")","("&amp;DV28&amp;")")</f>
        <v>(24)</v>
      </c>
      <c r="EF28" s="113" t="s">
        <v>184</v>
      </c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3" customFormat="1" ht="15.75" customHeight="1">
      <c r="A29" s="29" t="str">
        <f t="shared" si="11"/>
        <v>25(25)</v>
      </c>
      <c r="B29" s="100" t="s">
        <v>206</v>
      </c>
      <c r="C29" s="101" t="s">
        <v>44</v>
      </c>
      <c r="D29" s="63">
        <f t="shared" si="0"/>
        <v>134.61538461538461</v>
      </c>
      <c r="E29" s="67"/>
      <c r="F29" s="47">
        <f t="shared" si="1"/>
        <v>26</v>
      </c>
      <c r="G29" s="64">
        <f t="shared" si="2"/>
        <v>3500</v>
      </c>
      <c r="H29" s="72"/>
      <c r="I29" s="24">
        <f t="shared" si="3"/>
        <v>0</v>
      </c>
      <c r="J29" s="24">
        <f t="shared" si="4"/>
        <v>0</v>
      </c>
      <c r="K29" s="24">
        <f t="shared" si="5"/>
        <v>0</v>
      </c>
      <c r="L29" s="24">
        <f t="shared" si="6"/>
        <v>0</v>
      </c>
      <c r="M29" s="55">
        <f t="shared" si="7"/>
        <v>0</v>
      </c>
      <c r="N29" s="47">
        <v>180</v>
      </c>
      <c r="O29" s="47">
        <v>93</v>
      </c>
      <c r="P29" s="47">
        <v>189</v>
      </c>
      <c r="Q29" s="47">
        <v>83</v>
      </c>
      <c r="R29" s="47">
        <v>152</v>
      </c>
      <c r="S29" s="47">
        <v>97</v>
      </c>
      <c r="T29" s="47">
        <v>127</v>
      </c>
      <c r="U29" s="47">
        <v>112</v>
      </c>
      <c r="V29" s="47">
        <v>171</v>
      </c>
      <c r="W29" s="47">
        <v>67</v>
      </c>
      <c r="X29" s="47">
        <v>130</v>
      </c>
      <c r="Y29" s="47">
        <v>125</v>
      </c>
      <c r="Z29" s="47">
        <v>128</v>
      </c>
      <c r="AA29" s="47">
        <v>134</v>
      </c>
      <c r="AB29" s="47">
        <v>128</v>
      </c>
      <c r="AC29" s="47">
        <v>175</v>
      </c>
      <c r="AD29" s="47">
        <v>198</v>
      </c>
      <c r="AE29" s="47">
        <v>118</v>
      </c>
      <c r="AF29" s="47">
        <v>172</v>
      </c>
      <c r="AG29" s="47">
        <v>159</v>
      </c>
      <c r="AH29" s="24">
        <v>139</v>
      </c>
      <c r="AI29" s="24">
        <v>111</v>
      </c>
      <c r="AJ29" s="24">
        <v>112</v>
      </c>
      <c r="AK29" s="24">
        <v>156</v>
      </c>
      <c r="AL29" s="24">
        <v>121</v>
      </c>
      <c r="AM29" s="24">
        <v>123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17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17"/>
      <c r="DT29" s="17">
        <v>25</v>
      </c>
      <c r="DU29" s="32">
        <f>IF(AND(D29=D28,D29=D27,D29=D26,D29=D25),ROW(21:21),IF(AND(D29=D28,D29=D27,D29=D26),ROW(22:22),IF(AND(D29=D28,D29=D27),ROW(23:23),IF(D29=D28,ROW(24:24),IF(D29&gt;1,ROW(25:25),"-")))))</f>
        <v>25</v>
      </c>
      <c r="DV29" s="32">
        <f>IF(DX29=1,ROW(25:25),"-")</f>
        <v>25</v>
      </c>
      <c r="DW29" s="16"/>
      <c r="DX29" s="17">
        <v>1</v>
      </c>
      <c r="DY29" s="17"/>
      <c r="DZ29" s="17"/>
      <c r="EA29" s="16"/>
      <c r="EB29" s="17">
        <v>23</v>
      </c>
      <c r="EC29" s="16"/>
      <c r="ED29" s="17">
        <f>IF(DX29=1,DU29,IF(DX29="",DU29,""))</f>
        <v>25</v>
      </c>
      <c r="EE29" s="17" t="str">
        <f>IF(DX29=1,"("&amp;DT29&amp;")","("&amp;DV29&amp;")")</f>
        <v>(25)</v>
      </c>
      <c r="EF29" s="113" t="s">
        <v>184</v>
      </c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3" customFormat="1" ht="15.75" customHeight="1">
      <c r="A30" s="29" t="str">
        <f t="shared" si="11"/>
        <v>26(26)</v>
      </c>
      <c r="B30" s="92" t="s">
        <v>142</v>
      </c>
      <c r="C30" s="62" t="s">
        <v>57</v>
      </c>
      <c r="D30" s="63">
        <f t="shared" si="0"/>
        <v>133.89655172413794</v>
      </c>
      <c r="E30" s="67"/>
      <c r="F30" s="47">
        <f t="shared" si="1"/>
        <v>29</v>
      </c>
      <c r="G30" s="64">
        <f t="shared" si="2"/>
        <v>3883</v>
      </c>
      <c r="H30" s="72"/>
      <c r="I30" s="24">
        <f t="shared" si="3"/>
        <v>0</v>
      </c>
      <c r="J30" s="24">
        <f t="shared" si="4"/>
        <v>0</v>
      </c>
      <c r="K30" s="24">
        <f t="shared" si="5"/>
        <v>0</v>
      </c>
      <c r="L30" s="24">
        <f t="shared" si="6"/>
        <v>0</v>
      </c>
      <c r="M30" s="55">
        <f t="shared" si="7"/>
        <v>0</v>
      </c>
      <c r="N30" s="47">
        <v>114</v>
      </c>
      <c r="O30" s="47">
        <v>129</v>
      </c>
      <c r="P30" s="47">
        <v>162</v>
      </c>
      <c r="Q30" s="47">
        <v>149</v>
      </c>
      <c r="R30" s="47">
        <v>159</v>
      </c>
      <c r="S30" s="47">
        <v>155</v>
      </c>
      <c r="T30" s="47">
        <v>131</v>
      </c>
      <c r="U30" s="47">
        <v>98</v>
      </c>
      <c r="V30" s="47">
        <v>130</v>
      </c>
      <c r="W30" s="47">
        <v>139</v>
      </c>
      <c r="X30" s="47">
        <v>103</v>
      </c>
      <c r="Y30" s="47">
        <v>86</v>
      </c>
      <c r="Z30" s="47">
        <v>160</v>
      </c>
      <c r="AA30" s="47">
        <v>141</v>
      </c>
      <c r="AB30" s="47">
        <v>172</v>
      </c>
      <c r="AC30" s="47">
        <v>217</v>
      </c>
      <c r="AD30" s="47">
        <v>105</v>
      </c>
      <c r="AE30" s="47">
        <v>141</v>
      </c>
      <c r="AF30" s="47">
        <v>109</v>
      </c>
      <c r="AG30" s="47">
        <v>152</v>
      </c>
      <c r="AH30" s="24">
        <v>132</v>
      </c>
      <c r="AI30" s="24">
        <v>160</v>
      </c>
      <c r="AJ30" s="24">
        <v>124</v>
      </c>
      <c r="AK30" s="24">
        <v>130</v>
      </c>
      <c r="AL30" s="24">
        <v>99</v>
      </c>
      <c r="AM30" s="24">
        <v>148</v>
      </c>
      <c r="AN30" s="24">
        <v>96</v>
      </c>
      <c r="AO30" s="24">
        <v>72</v>
      </c>
      <c r="AP30" s="24">
        <v>170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17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17"/>
      <c r="DT30" s="17">
        <v>26</v>
      </c>
      <c r="DU30" s="32">
        <f>IF(AND(D30=D29,D30=D28,D30=D27,D30=D26),ROW(22:22),IF(AND(D30=D29,D30=D28,D30=D27),ROW(23:23),IF(AND(D30=D29,D30=D28),ROW(24:24),IF(D30=D29,ROW(25:25),IF(D30&gt;1,ROW(26:26),"-")))))</f>
        <v>26</v>
      </c>
      <c r="DV30" s="32">
        <f>IF(DX30=1,ROW(26:26),"-")</f>
        <v>26</v>
      </c>
      <c r="DW30" s="16"/>
      <c r="DX30" s="17">
        <v>1</v>
      </c>
      <c r="DY30" s="17"/>
      <c r="DZ30" s="17"/>
      <c r="EA30" s="16"/>
      <c r="EB30" s="17">
        <v>25</v>
      </c>
      <c r="EC30" s="16"/>
      <c r="ED30" s="17">
        <f>IF(DX30=1,DU30,IF(DX30="",DU30,""))</f>
        <v>26</v>
      </c>
      <c r="EE30" s="17" t="str">
        <f>IF(DX30=1,"("&amp;DT30&amp;")","("&amp;DV30&amp;")")</f>
        <v>(26)</v>
      </c>
      <c r="EF30" s="113" t="s">
        <v>184</v>
      </c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3" customFormat="1" ht="15.75" customHeight="1">
      <c r="A31" s="29" t="str">
        <f t="shared" si="11"/>
        <v>27(27)</v>
      </c>
      <c r="B31" s="100" t="s">
        <v>141</v>
      </c>
      <c r="C31" s="101" t="s">
        <v>57</v>
      </c>
      <c r="D31" s="63">
        <f t="shared" si="0"/>
        <v>132.875</v>
      </c>
      <c r="E31" s="67"/>
      <c r="F31" s="47">
        <f t="shared" si="1"/>
        <v>16</v>
      </c>
      <c r="G31" s="64">
        <f t="shared" si="2"/>
        <v>2126</v>
      </c>
      <c r="H31" s="72"/>
      <c r="I31" s="24">
        <f t="shared" si="3"/>
        <v>0</v>
      </c>
      <c r="J31" s="24">
        <f t="shared" si="4"/>
        <v>0</v>
      </c>
      <c r="K31" s="24">
        <f t="shared" si="5"/>
        <v>0</v>
      </c>
      <c r="L31" s="24">
        <f t="shared" si="6"/>
        <v>0</v>
      </c>
      <c r="M31" s="55">
        <f t="shared" si="7"/>
        <v>0</v>
      </c>
      <c r="N31" s="47">
        <v>143</v>
      </c>
      <c r="O31" s="47">
        <v>99</v>
      </c>
      <c r="P31" s="47">
        <v>86</v>
      </c>
      <c r="Q31" s="47">
        <v>107</v>
      </c>
      <c r="R31" s="47">
        <v>167</v>
      </c>
      <c r="S31" s="47">
        <v>126</v>
      </c>
      <c r="T31" s="47">
        <v>169</v>
      </c>
      <c r="U31" s="47">
        <v>149</v>
      </c>
      <c r="V31" s="47">
        <v>130</v>
      </c>
      <c r="W31" s="47">
        <v>120</v>
      </c>
      <c r="X31" s="47">
        <v>173</v>
      </c>
      <c r="Y31" s="47">
        <v>129</v>
      </c>
      <c r="Z31" s="47">
        <v>146</v>
      </c>
      <c r="AA31" s="47">
        <v>122</v>
      </c>
      <c r="AB31" s="47">
        <v>113</v>
      </c>
      <c r="AC31" s="47">
        <v>147</v>
      </c>
      <c r="AD31" s="47"/>
      <c r="AE31" s="47"/>
      <c r="AF31" s="47"/>
      <c r="AG31" s="47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17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17"/>
      <c r="DT31" s="17">
        <v>27</v>
      </c>
      <c r="DU31" s="32">
        <f>IF(AND(D31=D30,D31=D29,D31=D28,D31=D27),ROW(23:23),IF(AND(D31=D30,D31=D29,D31=D28),ROW(24:24),IF(AND(D31=D30,D31=D29),ROW(25:25),IF(D31=D30,ROW(26:26),IF(D31&gt;1,ROW(27:27),"-")))))</f>
        <v>27</v>
      </c>
      <c r="DV31" s="32">
        <f>IF(DX31=1,ROW(27:27),"-")</f>
        <v>27</v>
      </c>
      <c r="DW31" s="16"/>
      <c r="DX31" s="17">
        <v>1</v>
      </c>
      <c r="DY31" s="17"/>
      <c r="DZ31" s="17"/>
      <c r="EA31" s="16"/>
      <c r="EB31" s="17">
        <v>26</v>
      </c>
      <c r="EC31" s="16"/>
      <c r="ED31" s="17">
        <f>IF(DX31=1,DU31,IF(DX31="",DU31,""))</f>
        <v>27</v>
      </c>
      <c r="EE31" s="17" t="str">
        <f>IF(DX31=1,"("&amp;DT31&amp;")","("&amp;DV31&amp;")")</f>
        <v>(27)</v>
      </c>
      <c r="EF31" s="113" t="s">
        <v>184</v>
      </c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3" customFormat="1" ht="15.75" customHeight="1">
      <c r="A32" s="29" t="str">
        <f t="shared" si="11"/>
        <v>28(28)</v>
      </c>
      <c r="B32" s="33" t="s">
        <v>66</v>
      </c>
      <c r="C32" s="62" t="s">
        <v>102</v>
      </c>
      <c r="D32" s="63">
        <f t="shared" si="0"/>
        <v>128.59375</v>
      </c>
      <c r="E32" s="67"/>
      <c r="F32" s="47">
        <f t="shared" si="1"/>
        <v>32</v>
      </c>
      <c r="G32" s="64">
        <f t="shared" si="2"/>
        <v>4115</v>
      </c>
      <c r="H32" s="72"/>
      <c r="I32" s="24">
        <f t="shared" si="3"/>
        <v>0</v>
      </c>
      <c r="J32" s="24">
        <f t="shared" si="4"/>
        <v>0</v>
      </c>
      <c r="K32" s="24">
        <f t="shared" si="5"/>
        <v>0</v>
      </c>
      <c r="L32" s="24">
        <f t="shared" si="6"/>
        <v>0</v>
      </c>
      <c r="M32" s="55">
        <f t="shared" si="7"/>
        <v>0</v>
      </c>
      <c r="N32" s="47">
        <v>127</v>
      </c>
      <c r="O32" s="47">
        <v>136</v>
      </c>
      <c r="P32" s="47">
        <v>156</v>
      </c>
      <c r="Q32" s="47">
        <v>182</v>
      </c>
      <c r="R32" s="47">
        <v>154</v>
      </c>
      <c r="S32" s="47">
        <v>188</v>
      </c>
      <c r="T32" s="47">
        <v>126</v>
      </c>
      <c r="U32" s="47">
        <v>136</v>
      </c>
      <c r="V32" s="47">
        <v>154</v>
      </c>
      <c r="W32" s="47">
        <v>113</v>
      </c>
      <c r="X32" s="47">
        <v>92</v>
      </c>
      <c r="Y32" s="47">
        <v>107</v>
      </c>
      <c r="Z32" s="47">
        <v>112</v>
      </c>
      <c r="AA32" s="47">
        <v>111</v>
      </c>
      <c r="AB32" s="47">
        <v>94</v>
      </c>
      <c r="AC32" s="47">
        <v>134</v>
      </c>
      <c r="AD32" s="47">
        <v>75</v>
      </c>
      <c r="AE32" s="47">
        <v>129</v>
      </c>
      <c r="AF32" s="47">
        <v>146</v>
      </c>
      <c r="AG32" s="47">
        <v>117</v>
      </c>
      <c r="AH32" s="24">
        <v>73</v>
      </c>
      <c r="AI32" s="24">
        <v>121</v>
      </c>
      <c r="AJ32" s="24">
        <v>112</v>
      </c>
      <c r="AK32" s="24">
        <v>186</v>
      </c>
      <c r="AL32" s="24">
        <v>114</v>
      </c>
      <c r="AM32" s="24">
        <v>156</v>
      </c>
      <c r="AN32" s="24">
        <v>140</v>
      </c>
      <c r="AO32" s="24">
        <v>102</v>
      </c>
      <c r="AP32" s="24">
        <v>143</v>
      </c>
      <c r="AQ32" s="24">
        <v>122</v>
      </c>
      <c r="AR32" s="24">
        <v>135</v>
      </c>
      <c r="AS32" s="24">
        <v>122</v>
      </c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17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17"/>
      <c r="DT32" s="17">
        <v>28</v>
      </c>
      <c r="DU32" s="32">
        <f>IF(AND(D32=D31,D32=D30,D32=D29,D32=D28),ROW(24:24),IF(AND(D32=D31,D32=D30,D32=D29),ROW(25:25),IF(AND(D32=D31,D32=D30),ROW(26:26),IF(D32=D31,ROW(27:27),IF(D32&gt;1,ROW(28:28),"-")))))</f>
        <v>28</v>
      </c>
      <c r="DV32" s="32">
        <f>IF(DX32=1,ROW(28:28),"-")</f>
        <v>28</v>
      </c>
      <c r="DW32" s="16"/>
      <c r="DX32" s="17">
        <v>1</v>
      </c>
      <c r="DY32" s="17"/>
      <c r="DZ32" s="17"/>
      <c r="EA32" s="16"/>
      <c r="EB32" s="17">
        <v>27</v>
      </c>
      <c r="EC32" s="16"/>
      <c r="ED32" s="17">
        <f>IF(DX32=1,DU32,IF(DX32="",DU32,""))</f>
        <v>28</v>
      </c>
      <c r="EE32" s="17" t="str">
        <f>IF(DX32=1,"("&amp;DT32&amp;")","("&amp;DV32&amp;")")</f>
        <v>(28)</v>
      </c>
      <c r="EF32" s="113" t="s">
        <v>184</v>
      </c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3" customFormat="1" ht="15.75" customHeight="1">
      <c r="A33" s="29" t="str">
        <f t="shared" si="11"/>
        <v>29(29)</v>
      </c>
      <c r="B33" s="92" t="s">
        <v>167</v>
      </c>
      <c r="C33" s="62" t="s">
        <v>57</v>
      </c>
      <c r="D33" s="63">
        <f t="shared" si="0"/>
        <v>128.20833333333334</v>
      </c>
      <c r="E33" s="67"/>
      <c r="F33" s="47">
        <f t="shared" si="1"/>
        <v>24</v>
      </c>
      <c r="G33" s="64">
        <f t="shared" si="2"/>
        <v>3077</v>
      </c>
      <c r="H33" s="72"/>
      <c r="I33" s="24">
        <f t="shared" si="3"/>
        <v>0</v>
      </c>
      <c r="J33" s="24">
        <f t="shared" si="4"/>
        <v>0</v>
      </c>
      <c r="K33" s="24">
        <f t="shared" si="5"/>
        <v>0</v>
      </c>
      <c r="L33" s="24">
        <f t="shared" si="6"/>
        <v>0</v>
      </c>
      <c r="M33" s="55">
        <f t="shared" si="7"/>
        <v>0</v>
      </c>
      <c r="N33" s="47">
        <v>143</v>
      </c>
      <c r="O33" s="47">
        <v>177</v>
      </c>
      <c r="P33" s="47">
        <v>136</v>
      </c>
      <c r="Q33" s="47">
        <v>89</v>
      </c>
      <c r="R33" s="47">
        <v>124</v>
      </c>
      <c r="S33" s="47">
        <v>137</v>
      </c>
      <c r="T33" s="47">
        <v>122</v>
      </c>
      <c r="U33" s="47">
        <v>106</v>
      </c>
      <c r="V33" s="47">
        <v>75</v>
      </c>
      <c r="W33" s="47">
        <v>91</v>
      </c>
      <c r="X33" s="47">
        <v>60</v>
      </c>
      <c r="Y33" s="47">
        <v>188</v>
      </c>
      <c r="Z33" s="47">
        <v>133</v>
      </c>
      <c r="AA33" s="47">
        <v>120</v>
      </c>
      <c r="AB33" s="47">
        <v>139</v>
      </c>
      <c r="AC33" s="47">
        <v>127</v>
      </c>
      <c r="AD33" s="47">
        <v>147</v>
      </c>
      <c r="AE33" s="47">
        <v>116</v>
      </c>
      <c r="AF33" s="47">
        <v>139</v>
      </c>
      <c r="AG33" s="47">
        <v>122</v>
      </c>
      <c r="AH33" s="24">
        <v>138</v>
      </c>
      <c r="AI33" s="24">
        <v>170</v>
      </c>
      <c r="AJ33" s="24">
        <v>142</v>
      </c>
      <c r="AK33" s="24">
        <v>136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17"/>
      <c r="BQ33" s="47"/>
      <c r="BR33" s="47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17"/>
      <c r="DT33" s="17">
        <v>29</v>
      </c>
      <c r="DU33" s="32">
        <f t="shared" si="12"/>
        <v>29</v>
      </c>
      <c r="DV33" s="32">
        <f t="shared" si="8"/>
        <v>29</v>
      </c>
      <c r="DW33" s="16"/>
      <c r="DX33" s="17">
        <v>1</v>
      </c>
      <c r="DY33" s="17"/>
      <c r="DZ33" s="17"/>
      <c r="EA33" s="16"/>
      <c r="EB33" s="17">
        <v>29</v>
      </c>
      <c r="EC33" s="16"/>
      <c r="ED33" s="17">
        <f t="shared" si="9"/>
        <v>29</v>
      </c>
      <c r="EE33" s="17" t="str">
        <f t="shared" si="10"/>
        <v>(29)</v>
      </c>
      <c r="EF33" s="113" t="s">
        <v>184</v>
      </c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3" customFormat="1" ht="15.75" customHeight="1">
      <c r="A34" s="29" t="str">
        <f t="shared" si="11"/>
        <v>30(31)</v>
      </c>
      <c r="B34" s="92" t="s">
        <v>204</v>
      </c>
      <c r="C34" s="62" t="s">
        <v>57</v>
      </c>
      <c r="D34" s="63">
        <f t="shared" si="0"/>
        <v>127.25</v>
      </c>
      <c r="E34" s="67"/>
      <c r="F34" s="47">
        <f t="shared" si="1"/>
        <v>12</v>
      </c>
      <c r="G34" s="64">
        <f t="shared" si="2"/>
        <v>1527</v>
      </c>
      <c r="H34" s="72"/>
      <c r="I34" s="24">
        <f t="shared" si="3"/>
        <v>0</v>
      </c>
      <c r="J34" s="24">
        <f t="shared" si="4"/>
        <v>0</v>
      </c>
      <c r="K34" s="24">
        <f t="shared" si="5"/>
        <v>0</v>
      </c>
      <c r="L34" s="24">
        <f t="shared" si="6"/>
        <v>0</v>
      </c>
      <c r="M34" s="55">
        <f t="shared" si="7"/>
        <v>0</v>
      </c>
      <c r="N34" s="47">
        <v>122</v>
      </c>
      <c r="O34" s="47">
        <v>160</v>
      </c>
      <c r="P34" s="47">
        <v>137</v>
      </c>
      <c r="Q34" s="47">
        <v>126</v>
      </c>
      <c r="R34" s="47">
        <v>54</v>
      </c>
      <c r="S34" s="47">
        <v>97</v>
      </c>
      <c r="T34" s="47">
        <v>171</v>
      </c>
      <c r="U34" s="47">
        <v>172</v>
      </c>
      <c r="V34" s="47">
        <v>168</v>
      </c>
      <c r="W34" s="47">
        <v>162</v>
      </c>
      <c r="X34" s="47">
        <v>77</v>
      </c>
      <c r="Y34" s="47">
        <v>81</v>
      </c>
      <c r="Z34" s="47"/>
      <c r="AA34" s="47"/>
      <c r="AB34" s="47"/>
      <c r="AC34" s="47"/>
      <c r="AD34" s="47"/>
      <c r="AE34" s="47"/>
      <c r="AF34" s="47"/>
      <c r="AG34" s="47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17"/>
      <c r="BQ34" s="24"/>
      <c r="BR34" s="24"/>
      <c r="BS34" s="24"/>
      <c r="BT34" s="24"/>
      <c r="BU34" s="24"/>
      <c r="BV34" s="24"/>
      <c r="BW34" s="24"/>
      <c r="BX34" s="47"/>
      <c r="BY34" s="47"/>
      <c r="BZ34" s="47"/>
      <c r="CA34" s="47"/>
      <c r="CB34" s="47"/>
      <c r="CC34" s="47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17"/>
      <c r="DT34" s="17">
        <v>31</v>
      </c>
      <c r="DU34" s="32">
        <f t="shared" si="12"/>
        <v>30</v>
      </c>
      <c r="DV34" s="32">
        <f t="shared" si="8"/>
        <v>30</v>
      </c>
      <c r="DW34" s="16"/>
      <c r="DX34" s="17">
        <v>1</v>
      </c>
      <c r="DY34" s="17"/>
      <c r="DZ34" s="17"/>
      <c r="EA34" s="16"/>
      <c r="EB34" s="17">
        <v>30</v>
      </c>
      <c r="EC34" s="16"/>
      <c r="ED34" s="17">
        <f t="shared" si="9"/>
        <v>30</v>
      </c>
      <c r="EE34" s="17" t="str">
        <f t="shared" si="10"/>
        <v>(31)</v>
      </c>
      <c r="EF34" s="113" t="s">
        <v>184</v>
      </c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3" customFormat="1" ht="15.75" customHeight="1">
      <c r="A35" s="29" t="str">
        <f t="shared" si="11"/>
        <v>31(30)</v>
      </c>
      <c r="B35" s="92" t="s">
        <v>185</v>
      </c>
      <c r="C35" s="95" t="s">
        <v>102</v>
      </c>
      <c r="D35" s="63">
        <f t="shared" si="0"/>
        <v>125.66666666666667</v>
      </c>
      <c r="E35" s="67"/>
      <c r="F35" s="47">
        <f t="shared" si="1"/>
        <v>15</v>
      </c>
      <c r="G35" s="64">
        <f t="shared" si="2"/>
        <v>1885</v>
      </c>
      <c r="H35" s="72"/>
      <c r="I35" s="24">
        <f t="shared" si="3"/>
        <v>0</v>
      </c>
      <c r="J35" s="24">
        <f t="shared" si="4"/>
        <v>0</v>
      </c>
      <c r="K35" s="24">
        <f t="shared" si="5"/>
        <v>0</v>
      </c>
      <c r="L35" s="24">
        <f t="shared" si="6"/>
        <v>0</v>
      </c>
      <c r="M35" s="55">
        <f t="shared" si="7"/>
        <v>0</v>
      </c>
      <c r="N35" s="47">
        <v>77</v>
      </c>
      <c r="O35" s="47">
        <v>133</v>
      </c>
      <c r="P35" s="47">
        <v>123</v>
      </c>
      <c r="Q35" s="47">
        <v>99</v>
      </c>
      <c r="R35" s="47">
        <v>76</v>
      </c>
      <c r="S35" s="47">
        <v>150</v>
      </c>
      <c r="T35" s="47">
        <v>148</v>
      </c>
      <c r="U35" s="47">
        <v>186</v>
      </c>
      <c r="V35" s="47">
        <v>156</v>
      </c>
      <c r="W35" s="47">
        <v>126</v>
      </c>
      <c r="X35" s="47">
        <v>169</v>
      </c>
      <c r="Y35" s="47">
        <v>90</v>
      </c>
      <c r="Z35" s="47">
        <v>104</v>
      </c>
      <c r="AA35" s="47">
        <v>143</v>
      </c>
      <c r="AB35" s="47">
        <v>105</v>
      </c>
      <c r="AC35" s="47"/>
      <c r="AD35" s="47"/>
      <c r="AE35" s="47"/>
      <c r="AF35" s="47"/>
      <c r="AG35" s="47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17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17"/>
      <c r="DT35" s="17">
        <v>30</v>
      </c>
      <c r="DU35" s="32">
        <f t="shared" si="12"/>
        <v>31</v>
      </c>
      <c r="DV35" s="32">
        <f t="shared" si="8"/>
        <v>31</v>
      </c>
      <c r="DW35" s="16"/>
      <c r="DX35" s="17">
        <v>1</v>
      </c>
      <c r="DY35" s="17"/>
      <c r="DZ35" s="17"/>
      <c r="EA35" s="16"/>
      <c r="EB35" s="17">
        <v>31</v>
      </c>
      <c r="EC35" s="16"/>
      <c r="ED35" s="17">
        <f t="shared" si="9"/>
        <v>31</v>
      </c>
      <c r="EE35" s="17" t="str">
        <f t="shared" si="10"/>
        <v>(30)</v>
      </c>
      <c r="EF35" s="113" t="s">
        <v>184</v>
      </c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3" customFormat="1" ht="15.75" customHeight="1">
      <c r="A36" s="29" t="str">
        <f t="shared" si="11"/>
        <v>32(32)</v>
      </c>
      <c r="B36" s="33" t="s">
        <v>45</v>
      </c>
      <c r="C36" s="62" t="s">
        <v>44</v>
      </c>
      <c r="D36" s="63">
        <f t="shared" si="0"/>
        <v>125.61904761904762</v>
      </c>
      <c r="E36" s="67"/>
      <c r="F36" s="47">
        <f t="shared" si="1"/>
        <v>21</v>
      </c>
      <c r="G36" s="64">
        <f t="shared" si="2"/>
        <v>2638</v>
      </c>
      <c r="H36" s="72"/>
      <c r="I36" s="24">
        <f t="shared" si="3"/>
        <v>0</v>
      </c>
      <c r="J36" s="24">
        <f t="shared" si="4"/>
        <v>0</v>
      </c>
      <c r="K36" s="24">
        <f t="shared" si="5"/>
        <v>0</v>
      </c>
      <c r="L36" s="24">
        <f t="shared" si="6"/>
        <v>0</v>
      </c>
      <c r="M36" s="55">
        <f t="shared" si="7"/>
        <v>0</v>
      </c>
      <c r="N36" s="47">
        <v>88</v>
      </c>
      <c r="O36" s="47">
        <v>115</v>
      </c>
      <c r="P36" s="47">
        <v>163</v>
      </c>
      <c r="Q36" s="47">
        <v>108</v>
      </c>
      <c r="R36" s="47">
        <v>113</v>
      </c>
      <c r="S36" s="47">
        <v>122</v>
      </c>
      <c r="T36" s="47">
        <v>110</v>
      </c>
      <c r="U36" s="47">
        <v>214</v>
      </c>
      <c r="V36" s="47">
        <v>73</v>
      </c>
      <c r="W36" s="47">
        <v>165</v>
      </c>
      <c r="X36" s="47">
        <v>117</v>
      </c>
      <c r="Y36" s="47">
        <v>152</v>
      </c>
      <c r="Z36" s="47">
        <v>132</v>
      </c>
      <c r="AA36" s="47">
        <v>188</v>
      </c>
      <c r="AB36" s="47">
        <v>85</v>
      </c>
      <c r="AC36" s="47">
        <v>135</v>
      </c>
      <c r="AD36" s="47">
        <v>65</v>
      </c>
      <c r="AE36" s="47">
        <v>136</v>
      </c>
      <c r="AF36" s="47">
        <v>153</v>
      </c>
      <c r="AG36" s="47">
        <v>120</v>
      </c>
      <c r="AH36" s="24">
        <v>84</v>
      </c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17"/>
      <c r="BQ36" s="24"/>
      <c r="BR36" s="24"/>
      <c r="BS36" s="47"/>
      <c r="BT36" s="47"/>
      <c r="BU36" s="47"/>
      <c r="BV36" s="47"/>
      <c r="BW36" s="47"/>
      <c r="BX36" s="47"/>
      <c r="BY36" s="47"/>
      <c r="BZ36" s="47"/>
      <c r="CA36" s="47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17"/>
      <c r="DT36" s="17">
        <v>32</v>
      </c>
      <c r="DU36" s="32">
        <f t="shared" si="12"/>
        <v>32</v>
      </c>
      <c r="DV36" s="32">
        <f t="shared" si="8"/>
        <v>32</v>
      </c>
      <c r="DW36" s="16"/>
      <c r="DX36" s="17">
        <v>1</v>
      </c>
      <c r="DY36" s="17"/>
      <c r="DZ36" s="17"/>
      <c r="EA36" s="16"/>
      <c r="EB36" s="17">
        <v>32</v>
      </c>
      <c r="EC36" s="16"/>
      <c r="ED36" s="17">
        <f t="shared" si="9"/>
        <v>32</v>
      </c>
      <c r="EE36" s="17" t="str">
        <f t="shared" si="10"/>
        <v>(32)</v>
      </c>
      <c r="EF36" s="113" t="s">
        <v>184</v>
      </c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3" customFormat="1" ht="15.75" customHeight="1">
      <c r="A37" s="29" t="str">
        <f t="shared" si="11"/>
        <v>33(35)</v>
      </c>
      <c r="B37" s="92" t="s">
        <v>154</v>
      </c>
      <c r="C37" s="62" t="s">
        <v>128</v>
      </c>
      <c r="D37" s="38">
        <f t="shared" ref="D37:D68" si="13">IF(F37&gt;0.5,(G37/F37),0)</f>
        <v>124.96153846153847</v>
      </c>
      <c r="E37"/>
      <c r="F37" s="24">
        <f t="shared" ref="F37:F68" si="14">COUNT(N37:BO37)</f>
        <v>26</v>
      </c>
      <c r="G37" s="14">
        <f t="shared" ref="G37:G68" si="15">SUM(N37:BO37)</f>
        <v>3249</v>
      </c>
      <c r="H37" s="72"/>
      <c r="I37" s="24">
        <f t="shared" ref="I37:I68" si="16">COUNTIF(BQ37:DR37,2)</f>
        <v>0</v>
      </c>
      <c r="J37" s="24">
        <f t="shared" ref="J37:J68" si="17">COUNTIF(BQ37:DR37,-2)</f>
        <v>0</v>
      </c>
      <c r="K37" s="24">
        <f t="shared" ref="K37:K68" si="18">COUNTIF(BQ37:DR37,1)</f>
        <v>0</v>
      </c>
      <c r="L37" s="24">
        <f t="shared" ref="L37:L68" si="19">COUNTIF(BQ37:DR37,-1)</f>
        <v>0</v>
      </c>
      <c r="M37" s="55">
        <f t="shared" ref="M37:M68" si="20">IF(F37&gt;0,(I37+K37)/(F37),0)</f>
        <v>0</v>
      </c>
      <c r="N37" s="47">
        <v>108</v>
      </c>
      <c r="O37" s="47">
        <v>156</v>
      </c>
      <c r="P37" s="47">
        <v>137</v>
      </c>
      <c r="Q37" s="47">
        <v>125</v>
      </c>
      <c r="R37" s="47">
        <v>128</v>
      </c>
      <c r="S37" s="47">
        <v>114</v>
      </c>
      <c r="T37" s="47">
        <v>83</v>
      </c>
      <c r="U37" s="47">
        <v>137</v>
      </c>
      <c r="V37" s="47">
        <v>154</v>
      </c>
      <c r="W37" s="47">
        <v>144</v>
      </c>
      <c r="X37" s="47">
        <v>176</v>
      </c>
      <c r="Y37" s="47">
        <v>155</v>
      </c>
      <c r="Z37" s="47">
        <v>111</v>
      </c>
      <c r="AA37" s="47">
        <v>86</v>
      </c>
      <c r="AB37" s="47">
        <v>99</v>
      </c>
      <c r="AC37" s="47">
        <v>103</v>
      </c>
      <c r="AD37" s="47">
        <v>153</v>
      </c>
      <c r="AE37" s="47">
        <v>136</v>
      </c>
      <c r="AF37" s="47">
        <v>68</v>
      </c>
      <c r="AG37" s="47">
        <v>78</v>
      </c>
      <c r="AH37" s="24">
        <v>118</v>
      </c>
      <c r="AI37" s="24">
        <v>127</v>
      </c>
      <c r="AJ37" s="24">
        <v>135</v>
      </c>
      <c r="AK37" s="24">
        <v>152</v>
      </c>
      <c r="AL37" s="24">
        <v>126</v>
      </c>
      <c r="AM37" s="24">
        <v>140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17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17"/>
      <c r="DT37" s="17">
        <v>35</v>
      </c>
      <c r="DU37" s="32">
        <f t="shared" si="12"/>
        <v>33</v>
      </c>
      <c r="DV37" s="32">
        <f t="shared" ref="DV37:DV68" si="21">IF(DX37=1,ROW(33:33),"-")</f>
        <v>33</v>
      </c>
      <c r="DW37" s="16"/>
      <c r="DX37" s="17">
        <v>1</v>
      </c>
      <c r="DY37" s="17"/>
      <c r="DZ37" s="17"/>
      <c r="EA37" s="16"/>
      <c r="EB37" s="17">
        <v>33</v>
      </c>
      <c r="EC37" s="16"/>
      <c r="ED37" s="17">
        <f t="shared" ref="ED37:ED68" si="22">IF(DX37=1,DU37,IF(DX37="",DU37,""))</f>
        <v>33</v>
      </c>
      <c r="EE37" s="17" t="str">
        <f t="shared" ref="EE37:EE68" si="23">IF(DX37=1,"("&amp;DT37&amp;")","("&amp;DV37&amp;")")</f>
        <v>(35)</v>
      </c>
      <c r="EF37" s="113" t="s">
        <v>184</v>
      </c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3" customFormat="1" ht="15.75" customHeight="1">
      <c r="A38" s="29" t="str">
        <f t="shared" si="11"/>
        <v>34(36)</v>
      </c>
      <c r="B38" s="92" t="s">
        <v>293</v>
      </c>
      <c r="C38" s="62" t="s">
        <v>219</v>
      </c>
      <c r="D38" s="63">
        <f t="shared" si="13"/>
        <v>124.6</v>
      </c>
      <c r="E38" s="67"/>
      <c r="F38" s="47">
        <f t="shared" si="14"/>
        <v>5</v>
      </c>
      <c r="G38" s="64">
        <f t="shared" si="15"/>
        <v>623</v>
      </c>
      <c r="H38" s="72"/>
      <c r="I38" s="24">
        <f t="shared" si="16"/>
        <v>0</v>
      </c>
      <c r="J38" s="24">
        <f t="shared" si="17"/>
        <v>0</v>
      </c>
      <c r="K38" s="24">
        <f t="shared" si="18"/>
        <v>0</v>
      </c>
      <c r="L38" s="24">
        <f t="shared" si="19"/>
        <v>0</v>
      </c>
      <c r="M38" s="55">
        <f t="shared" si="20"/>
        <v>0</v>
      </c>
      <c r="N38" s="47">
        <v>131</v>
      </c>
      <c r="O38" s="47">
        <v>136</v>
      </c>
      <c r="P38" s="47">
        <v>112</v>
      </c>
      <c r="Q38" s="47">
        <v>132</v>
      </c>
      <c r="R38" s="47">
        <v>112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17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17"/>
      <c r="DT38" s="17">
        <v>36</v>
      </c>
      <c r="DU38" s="32">
        <f t="shared" si="12"/>
        <v>34</v>
      </c>
      <c r="DV38" s="32">
        <f t="shared" si="21"/>
        <v>34</v>
      </c>
      <c r="DW38" s="16"/>
      <c r="DX38" s="17">
        <v>1</v>
      </c>
      <c r="DY38" s="17"/>
      <c r="DZ38" s="17"/>
      <c r="EA38" s="16"/>
      <c r="EB38" s="17">
        <v>34</v>
      </c>
      <c r="EC38" s="16"/>
      <c r="ED38" s="17">
        <f t="shared" si="22"/>
        <v>34</v>
      </c>
      <c r="EE38" s="17" t="str">
        <f t="shared" si="23"/>
        <v>(36)</v>
      </c>
      <c r="EF38" s="113" t="s">
        <v>184</v>
      </c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3" customFormat="1" ht="15.75" customHeight="1">
      <c r="A39" s="29" t="str">
        <f t="shared" si="11"/>
        <v>35(34)</v>
      </c>
      <c r="B39" s="92" t="s">
        <v>221</v>
      </c>
      <c r="C39" s="62" t="s">
        <v>219</v>
      </c>
      <c r="D39" s="63">
        <f t="shared" si="13"/>
        <v>124.36363636363636</v>
      </c>
      <c r="E39" s="67"/>
      <c r="F39" s="47">
        <f t="shared" si="14"/>
        <v>33</v>
      </c>
      <c r="G39" s="64">
        <f t="shared" si="15"/>
        <v>4104</v>
      </c>
      <c r="H39" s="72"/>
      <c r="I39" s="24">
        <f t="shared" si="16"/>
        <v>0</v>
      </c>
      <c r="J39" s="24">
        <f t="shared" si="17"/>
        <v>0</v>
      </c>
      <c r="K39" s="24">
        <f t="shared" si="18"/>
        <v>0</v>
      </c>
      <c r="L39" s="24">
        <f t="shared" si="19"/>
        <v>0</v>
      </c>
      <c r="M39" s="55">
        <f t="shared" si="20"/>
        <v>0</v>
      </c>
      <c r="N39" s="47">
        <v>68</v>
      </c>
      <c r="O39" s="47">
        <v>122</v>
      </c>
      <c r="P39" s="47">
        <v>118</v>
      </c>
      <c r="Q39" s="47">
        <v>133</v>
      </c>
      <c r="R39" s="47">
        <v>128</v>
      </c>
      <c r="S39" s="47">
        <v>99</v>
      </c>
      <c r="T39" s="47">
        <v>115</v>
      </c>
      <c r="U39" s="47">
        <v>161</v>
      </c>
      <c r="V39" s="47">
        <v>175</v>
      </c>
      <c r="W39" s="47">
        <v>105</v>
      </c>
      <c r="X39" s="47">
        <v>102</v>
      </c>
      <c r="Y39" s="47">
        <v>80</v>
      </c>
      <c r="Z39" s="47">
        <v>134</v>
      </c>
      <c r="AA39" s="47">
        <v>62</v>
      </c>
      <c r="AB39" s="47">
        <v>123</v>
      </c>
      <c r="AC39" s="47">
        <v>160</v>
      </c>
      <c r="AD39" s="47">
        <v>165</v>
      </c>
      <c r="AE39" s="47">
        <v>95</v>
      </c>
      <c r="AF39" s="47">
        <v>174</v>
      </c>
      <c r="AG39" s="47">
        <v>81</v>
      </c>
      <c r="AH39" s="24">
        <v>148</v>
      </c>
      <c r="AI39" s="24">
        <v>122</v>
      </c>
      <c r="AJ39" s="24">
        <v>148</v>
      </c>
      <c r="AK39" s="24">
        <v>99</v>
      </c>
      <c r="AL39" s="24">
        <v>180</v>
      </c>
      <c r="AM39" s="24">
        <v>136</v>
      </c>
      <c r="AN39" s="24">
        <v>112</v>
      </c>
      <c r="AO39" s="24">
        <v>104</v>
      </c>
      <c r="AP39" s="24">
        <v>144</v>
      </c>
      <c r="AQ39" s="24">
        <v>157</v>
      </c>
      <c r="AR39" s="24">
        <v>95</v>
      </c>
      <c r="AS39" s="24">
        <v>124</v>
      </c>
      <c r="AT39" s="24">
        <v>135</v>
      </c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17"/>
      <c r="BQ39" s="24"/>
      <c r="BR39" s="24"/>
      <c r="BS39" s="47"/>
      <c r="BT39" s="47"/>
      <c r="BU39" s="47"/>
      <c r="BV39" s="47"/>
      <c r="BW39" s="47"/>
      <c r="BX39" s="47"/>
      <c r="BY39" s="47"/>
      <c r="BZ39" s="47"/>
      <c r="CA39" s="47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17"/>
      <c r="DT39" s="17">
        <v>34</v>
      </c>
      <c r="DU39" s="32">
        <f t="shared" si="12"/>
        <v>35</v>
      </c>
      <c r="DV39" s="32">
        <f t="shared" si="21"/>
        <v>35</v>
      </c>
      <c r="DW39" s="16"/>
      <c r="DX39" s="17">
        <v>1</v>
      </c>
      <c r="DY39" s="17"/>
      <c r="DZ39" s="17"/>
      <c r="EA39" s="16"/>
      <c r="EB39" s="17">
        <v>35</v>
      </c>
      <c r="EC39" s="16"/>
      <c r="ED39" s="17">
        <f t="shared" si="22"/>
        <v>35</v>
      </c>
      <c r="EE39" s="17" t="str">
        <f t="shared" si="23"/>
        <v>(34)</v>
      </c>
      <c r="EF39" s="113" t="s">
        <v>184</v>
      </c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3" customFormat="1" ht="15.75" customHeight="1">
      <c r="A40" s="29" t="str">
        <f t="shared" si="11"/>
        <v>36(37)</v>
      </c>
      <c r="B40" s="40" t="s">
        <v>70</v>
      </c>
      <c r="C40" s="45" t="s">
        <v>102</v>
      </c>
      <c r="D40" s="38">
        <f t="shared" si="13"/>
        <v>124.09375</v>
      </c>
      <c r="E40"/>
      <c r="F40" s="24">
        <f t="shared" si="14"/>
        <v>32</v>
      </c>
      <c r="G40" s="14">
        <f t="shared" si="15"/>
        <v>3971</v>
      </c>
      <c r="H40" s="72"/>
      <c r="I40" s="24">
        <f t="shared" si="16"/>
        <v>0</v>
      </c>
      <c r="J40" s="24">
        <f t="shared" si="17"/>
        <v>0</v>
      </c>
      <c r="K40" s="24">
        <f t="shared" si="18"/>
        <v>0</v>
      </c>
      <c r="L40" s="24">
        <f t="shared" si="19"/>
        <v>0</v>
      </c>
      <c r="M40" s="55">
        <f t="shared" si="20"/>
        <v>0</v>
      </c>
      <c r="N40" s="47">
        <v>156</v>
      </c>
      <c r="O40" s="47">
        <v>96</v>
      </c>
      <c r="P40" s="47">
        <v>119</v>
      </c>
      <c r="Q40" s="47">
        <v>106</v>
      </c>
      <c r="R40" s="47">
        <v>88</v>
      </c>
      <c r="S40" s="47">
        <v>129</v>
      </c>
      <c r="T40" s="47">
        <v>75</v>
      </c>
      <c r="U40" s="47">
        <v>147</v>
      </c>
      <c r="V40" s="47">
        <v>139</v>
      </c>
      <c r="W40" s="47">
        <v>121</v>
      </c>
      <c r="X40" s="47">
        <v>130</v>
      </c>
      <c r="Y40" s="47">
        <v>92</v>
      </c>
      <c r="Z40" s="47">
        <v>128</v>
      </c>
      <c r="AA40" s="47">
        <v>114</v>
      </c>
      <c r="AB40" s="47">
        <v>148</v>
      </c>
      <c r="AC40" s="47">
        <v>82</v>
      </c>
      <c r="AD40" s="47">
        <v>122</v>
      </c>
      <c r="AE40" s="47">
        <v>123</v>
      </c>
      <c r="AF40" s="47">
        <v>75</v>
      </c>
      <c r="AG40" s="47">
        <v>106</v>
      </c>
      <c r="AH40" s="47">
        <v>173</v>
      </c>
      <c r="AI40" s="24">
        <v>173</v>
      </c>
      <c r="AJ40" s="24">
        <v>87</v>
      </c>
      <c r="AK40" s="24">
        <v>106</v>
      </c>
      <c r="AL40" s="24">
        <v>147</v>
      </c>
      <c r="AM40" s="24">
        <v>104</v>
      </c>
      <c r="AN40" s="24">
        <v>155</v>
      </c>
      <c r="AO40" s="24">
        <v>180</v>
      </c>
      <c r="AP40" s="24">
        <v>107</v>
      </c>
      <c r="AQ40" s="24">
        <v>125</v>
      </c>
      <c r="AR40" s="24">
        <v>162</v>
      </c>
      <c r="AS40" s="24">
        <v>156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17"/>
      <c r="BQ40" s="24"/>
      <c r="BR40" s="24"/>
      <c r="BS40" s="24"/>
      <c r="BT40" s="24"/>
      <c r="BU40" s="24"/>
      <c r="BV40" s="24"/>
      <c r="BW40" s="24"/>
      <c r="BX40" s="47"/>
      <c r="BY40" s="47"/>
      <c r="BZ40" s="47"/>
      <c r="CA40" s="47"/>
      <c r="CB40" s="47"/>
      <c r="CC40" s="47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17"/>
      <c r="DT40" s="17">
        <v>37</v>
      </c>
      <c r="DU40" s="32">
        <f t="shared" si="12"/>
        <v>36</v>
      </c>
      <c r="DV40" s="32">
        <f t="shared" si="21"/>
        <v>36</v>
      </c>
      <c r="DW40" s="16"/>
      <c r="DX40" s="17">
        <v>1</v>
      </c>
      <c r="DY40" s="17"/>
      <c r="DZ40" s="17"/>
      <c r="EA40" s="16"/>
      <c r="EB40" s="17">
        <v>36</v>
      </c>
      <c r="EC40" s="16"/>
      <c r="ED40" s="17">
        <f t="shared" si="22"/>
        <v>36</v>
      </c>
      <c r="EE40" s="17" t="str">
        <f t="shared" si="23"/>
        <v>(37)</v>
      </c>
      <c r="EF40" s="113" t="s">
        <v>184</v>
      </c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3" customFormat="1" ht="15.75" customHeight="1">
      <c r="A41" s="29" t="str">
        <f t="shared" si="11"/>
        <v>37(38)</v>
      </c>
      <c r="B41" s="92" t="s">
        <v>54</v>
      </c>
      <c r="C41" s="62" t="s">
        <v>49</v>
      </c>
      <c r="D41" s="63">
        <f t="shared" si="13"/>
        <v>124</v>
      </c>
      <c r="E41" s="67"/>
      <c r="F41" s="47">
        <f t="shared" si="14"/>
        <v>4</v>
      </c>
      <c r="G41" s="64">
        <f t="shared" si="15"/>
        <v>496</v>
      </c>
      <c r="H41" s="72"/>
      <c r="I41" s="24">
        <f t="shared" si="16"/>
        <v>0</v>
      </c>
      <c r="J41" s="24">
        <f t="shared" si="17"/>
        <v>0</v>
      </c>
      <c r="K41" s="24">
        <f t="shared" si="18"/>
        <v>0</v>
      </c>
      <c r="L41" s="24">
        <f t="shared" si="19"/>
        <v>0</v>
      </c>
      <c r="M41" s="55">
        <f t="shared" si="20"/>
        <v>0</v>
      </c>
      <c r="N41" s="47">
        <v>83</v>
      </c>
      <c r="O41" s="47">
        <v>139</v>
      </c>
      <c r="P41" s="47">
        <v>131</v>
      </c>
      <c r="Q41" s="47">
        <v>143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17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17"/>
      <c r="DT41" s="17">
        <v>38</v>
      </c>
      <c r="DU41" s="32">
        <f t="shared" si="12"/>
        <v>37</v>
      </c>
      <c r="DV41" s="32">
        <f t="shared" si="21"/>
        <v>37</v>
      </c>
      <c r="DW41" s="16"/>
      <c r="DX41" s="17">
        <v>1</v>
      </c>
      <c r="DY41" s="17"/>
      <c r="DZ41" s="17"/>
      <c r="EA41" s="16"/>
      <c r="EB41" s="17">
        <v>37</v>
      </c>
      <c r="EC41" s="16"/>
      <c r="ED41" s="17">
        <f t="shared" si="22"/>
        <v>37</v>
      </c>
      <c r="EE41" s="17" t="str">
        <f t="shared" si="23"/>
        <v>(38)</v>
      </c>
      <c r="EF41" s="113" t="s">
        <v>184</v>
      </c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3" customFormat="1" ht="15.75" customHeight="1">
      <c r="A42" s="29" t="str">
        <f t="shared" si="11"/>
        <v>38(33)</v>
      </c>
      <c r="B42" s="92" t="s">
        <v>180</v>
      </c>
      <c r="C42" s="62" t="s">
        <v>102</v>
      </c>
      <c r="D42" s="38">
        <f t="shared" si="13"/>
        <v>123.3225806451613</v>
      </c>
      <c r="E42"/>
      <c r="F42" s="24">
        <f t="shared" si="14"/>
        <v>31</v>
      </c>
      <c r="G42" s="14">
        <f t="shared" si="15"/>
        <v>3823</v>
      </c>
      <c r="H42" s="72"/>
      <c r="I42" s="24">
        <f t="shared" si="16"/>
        <v>0</v>
      </c>
      <c r="J42" s="24">
        <f t="shared" si="17"/>
        <v>0</v>
      </c>
      <c r="K42" s="24">
        <f t="shared" si="18"/>
        <v>0</v>
      </c>
      <c r="L42" s="24">
        <f t="shared" si="19"/>
        <v>0</v>
      </c>
      <c r="M42" s="55">
        <f t="shared" si="20"/>
        <v>0</v>
      </c>
      <c r="N42" s="47">
        <v>70</v>
      </c>
      <c r="O42" s="47">
        <v>204</v>
      </c>
      <c r="P42" s="47">
        <v>98</v>
      </c>
      <c r="Q42" s="47">
        <v>107</v>
      </c>
      <c r="R42" s="47">
        <v>98</v>
      </c>
      <c r="S42" s="47">
        <v>104</v>
      </c>
      <c r="T42" s="47">
        <v>153</v>
      </c>
      <c r="U42" s="47">
        <v>80</v>
      </c>
      <c r="V42" s="47">
        <v>80</v>
      </c>
      <c r="W42" s="47">
        <v>142</v>
      </c>
      <c r="X42" s="47">
        <v>94</v>
      </c>
      <c r="Y42" s="47">
        <v>119</v>
      </c>
      <c r="Z42" s="47">
        <v>115</v>
      </c>
      <c r="AA42" s="47">
        <v>166</v>
      </c>
      <c r="AB42" s="47">
        <v>103</v>
      </c>
      <c r="AC42" s="47">
        <v>94</v>
      </c>
      <c r="AD42" s="47">
        <v>108</v>
      </c>
      <c r="AE42" s="47">
        <v>81</v>
      </c>
      <c r="AF42" s="47">
        <v>108</v>
      </c>
      <c r="AG42" s="47">
        <v>126</v>
      </c>
      <c r="AH42" s="24">
        <v>176</v>
      </c>
      <c r="AI42" s="24">
        <v>171</v>
      </c>
      <c r="AJ42" s="24">
        <v>128</v>
      </c>
      <c r="AK42" s="24">
        <v>145</v>
      </c>
      <c r="AL42" s="24">
        <v>124</v>
      </c>
      <c r="AM42" s="24">
        <v>176</v>
      </c>
      <c r="AN42" s="24">
        <v>119</v>
      </c>
      <c r="AO42" s="24">
        <v>214</v>
      </c>
      <c r="AP42" s="24">
        <v>123</v>
      </c>
      <c r="AQ42" s="24">
        <v>114</v>
      </c>
      <c r="AR42" s="24">
        <v>83</v>
      </c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17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17"/>
      <c r="DT42" s="17">
        <v>33</v>
      </c>
      <c r="DU42" s="32">
        <f t="shared" si="12"/>
        <v>38</v>
      </c>
      <c r="DV42" s="32">
        <f t="shared" si="21"/>
        <v>38</v>
      </c>
      <c r="DW42" s="16"/>
      <c r="DX42" s="17">
        <v>1</v>
      </c>
      <c r="DY42" s="17"/>
      <c r="DZ42" s="17"/>
      <c r="EA42" s="16"/>
      <c r="EB42" s="17">
        <v>38</v>
      </c>
      <c r="EC42" s="16"/>
      <c r="ED42" s="17">
        <f t="shared" si="22"/>
        <v>38</v>
      </c>
      <c r="EE42" s="17" t="str">
        <f t="shared" si="23"/>
        <v>(33)</v>
      </c>
      <c r="EF42" s="113" t="s">
        <v>184</v>
      </c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3" customFormat="1" ht="15.75" customHeight="1">
      <c r="A43" s="29" t="str">
        <f t="shared" si="11"/>
        <v>39(39)</v>
      </c>
      <c r="B43" s="40" t="s">
        <v>84</v>
      </c>
      <c r="C43" s="62" t="s">
        <v>128</v>
      </c>
      <c r="D43" s="38">
        <f t="shared" si="13"/>
        <v>121.96666666666667</v>
      </c>
      <c r="E43"/>
      <c r="F43" s="24">
        <f t="shared" si="14"/>
        <v>30</v>
      </c>
      <c r="G43" s="14">
        <f t="shared" si="15"/>
        <v>3659</v>
      </c>
      <c r="H43" s="72"/>
      <c r="I43" s="24">
        <f t="shared" si="16"/>
        <v>0</v>
      </c>
      <c r="J43" s="24">
        <f t="shared" si="17"/>
        <v>0</v>
      </c>
      <c r="K43" s="24">
        <f t="shared" si="18"/>
        <v>0</v>
      </c>
      <c r="L43" s="24">
        <f t="shared" si="19"/>
        <v>0</v>
      </c>
      <c r="M43" s="55">
        <f t="shared" si="20"/>
        <v>0</v>
      </c>
      <c r="N43" s="24">
        <v>138</v>
      </c>
      <c r="O43" s="24">
        <v>95</v>
      </c>
      <c r="P43" s="24">
        <v>110</v>
      </c>
      <c r="Q43" s="24">
        <v>102</v>
      </c>
      <c r="R43" s="24">
        <v>62</v>
      </c>
      <c r="S43" s="24">
        <v>98</v>
      </c>
      <c r="T43" s="24">
        <v>92</v>
      </c>
      <c r="U43" s="24">
        <v>118</v>
      </c>
      <c r="V43" s="24">
        <v>90</v>
      </c>
      <c r="W43" s="24">
        <v>134</v>
      </c>
      <c r="X43" s="24">
        <v>110</v>
      </c>
      <c r="Y43" s="24">
        <v>157</v>
      </c>
      <c r="Z43" s="24">
        <v>173</v>
      </c>
      <c r="AA43" s="24">
        <v>86</v>
      </c>
      <c r="AB43" s="24">
        <v>158</v>
      </c>
      <c r="AC43" s="24">
        <v>103</v>
      </c>
      <c r="AD43" s="24">
        <v>115</v>
      </c>
      <c r="AE43" s="23">
        <v>205</v>
      </c>
      <c r="AF43" s="23">
        <v>139</v>
      </c>
      <c r="AG43" s="23">
        <v>158</v>
      </c>
      <c r="AH43" s="23">
        <v>96</v>
      </c>
      <c r="AI43" s="23">
        <v>94</v>
      </c>
      <c r="AJ43" s="23">
        <v>125</v>
      </c>
      <c r="AK43" s="23">
        <v>112</v>
      </c>
      <c r="AL43" s="23">
        <v>86</v>
      </c>
      <c r="AM43" s="23">
        <v>170</v>
      </c>
      <c r="AN43" s="23">
        <v>91</v>
      </c>
      <c r="AO43" s="23">
        <v>147</v>
      </c>
      <c r="AP43" s="23">
        <v>149</v>
      </c>
      <c r="AQ43" s="23">
        <v>146</v>
      </c>
      <c r="BP43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S43"/>
      <c r="DT43" s="17">
        <v>39</v>
      </c>
      <c r="DU43" s="32">
        <f t="shared" ref="DU43:DU74" si="24">IF(AND(D43=D42,D43=D41,D43=D40,D43=D39),ROW(35:35),IF(AND(D43=D42,D43=D41,D43=D40),ROW(36:36),IF(AND(D43=D42,D43=D41),ROW(37:37),IF(D43=D42,ROW(38:38),IF(D43&gt;1,ROW(39:39),"-")))))</f>
        <v>39</v>
      </c>
      <c r="DV43" s="32">
        <f t="shared" si="21"/>
        <v>39</v>
      </c>
      <c r="DW43" s="16"/>
      <c r="DX43" s="17">
        <v>1</v>
      </c>
      <c r="DY43" s="17"/>
      <c r="DZ43" s="17"/>
      <c r="EA43" s="16"/>
      <c r="EB43" s="17">
        <v>39</v>
      </c>
      <c r="EC43" s="16"/>
      <c r="ED43" s="17">
        <f t="shared" si="22"/>
        <v>39</v>
      </c>
      <c r="EE43" s="17" t="str">
        <f t="shared" si="23"/>
        <v>(39)</v>
      </c>
      <c r="EF43" s="113" t="s">
        <v>184</v>
      </c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3" customFormat="1" ht="15.75" customHeight="1">
      <c r="A44" s="29" t="str">
        <f t="shared" si="11"/>
        <v>40(42)</v>
      </c>
      <c r="B44" s="92" t="s">
        <v>164</v>
      </c>
      <c r="C44" s="62" t="s">
        <v>102</v>
      </c>
      <c r="D44" s="63">
        <f t="shared" si="13"/>
        <v>121.46666666666667</v>
      </c>
      <c r="E44" s="67"/>
      <c r="F44" s="47">
        <f t="shared" si="14"/>
        <v>15</v>
      </c>
      <c r="G44" s="64">
        <f t="shared" si="15"/>
        <v>1822</v>
      </c>
      <c r="H44" s="72"/>
      <c r="I44" s="24">
        <f t="shared" si="16"/>
        <v>0</v>
      </c>
      <c r="J44" s="24">
        <f t="shared" si="17"/>
        <v>0</v>
      </c>
      <c r="K44" s="24">
        <f t="shared" si="18"/>
        <v>0</v>
      </c>
      <c r="L44" s="24">
        <f t="shared" si="19"/>
        <v>0</v>
      </c>
      <c r="M44" s="55">
        <f t="shared" si="20"/>
        <v>0</v>
      </c>
      <c r="N44" s="47">
        <v>117</v>
      </c>
      <c r="O44" s="47">
        <v>93</v>
      </c>
      <c r="P44" s="47">
        <v>107</v>
      </c>
      <c r="Q44" s="47">
        <v>118</v>
      </c>
      <c r="R44" s="47">
        <v>141</v>
      </c>
      <c r="S44" s="47">
        <v>141</v>
      </c>
      <c r="T44" s="47">
        <v>120</v>
      </c>
      <c r="U44" s="47">
        <v>75</v>
      </c>
      <c r="V44" s="47">
        <v>151</v>
      </c>
      <c r="W44" s="47">
        <v>134</v>
      </c>
      <c r="X44" s="47">
        <v>130</v>
      </c>
      <c r="Y44" s="47">
        <v>118</v>
      </c>
      <c r="Z44" s="47">
        <v>125</v>
      </c>
      <c r="AA44" s="47">
        <v>111</v>
      </c>
      <c r="AB44" s="47">
        <v>141</v>
      </c>
      <c r="AC44" s="47"/>
      <c r="AD44" s="47"/>
      <c r="AE44" s="47"/>
      <c r="AF44" s="47"/>
      <c r="AG44" s="47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17"/>
      <c r="BQ44" s="24"/>
      <c r="BR44" s="24"/>
      <c r="BS44" s="24"/>
      <c r="BT44" s="24"/>
      <c r="BU44" s="24"/>
      <c r="BV44" s="24"/>
      <c r="BW44" s="24"/>
      <c r="BX44" s="47"/>
      <c r="BY44" s="47"/>
      <c r="BZ44" s="47"/>
      <c r="CA44" s="47"/>
      <c r="CB44" s="47"/>
      <c r="CC44" s="47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17"/>
      <c r="DT44" s="17">
        <v>42</v>
      </c>
      <c r="DU44" s="32">
        <f t="shared" si="24"/>
        <v>40</v>
      </c>
      <c r="DV44" s="32">
        <f t="shared" si="21"/>
        <v>40</v>
      </c>
      <c r="DW44" s="16"/>
      <c r="DX44" s="17">
        <v>1</v>
      </c>
      <c r="DY44" s="17"/>
      <c r="DZ44" s="17"/>
      <c r="EA44" s="16"/>
      <c r="EB44" s="17">
        <v>40</v>
      </c>
      <c r="EC44" s="16"/>
      <c r="ED44" s="17">
        <f t="shared" si="22"/>
        <v>40</v>
      </c>
      <c r="EE44" s="17" t="str">
        <f t="shared" si="23"/>
        <v>(42)</v>
      </c>
      <c r="EF44" s="113" t="s">
        <v>184</v>
      </c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3" customFormat="1" ht="15.75" customHeight="1">
      <c r="A45" s="29" t="str">
        <f t="shared" si="11"/>
        <v>41(40)</v>
      </c>
      <c r="B45" s="92" t="s">
        <v>96</v>
      </c>
      <c r="C45" s="62" t="s">
        <v>49</v>
      </c>
      <c r="D45" s="63">
        <f t="shared" si="13"/>
        <v>121.35714285714286</v>
      </c>
      <c r="E45" s="67"/>
      <c r="F45" s="47">
        <f t="shared" si="14"/>
        <v>14</v>
      </c>
      <c r="G45" s="64">
        <f t="shared" si="15"/>
        <v>1699</v>
      </c>
      <c r="H45" s="72"/>
      <c r="I45" s="24">
        <f t="shared" si="16"/>
        <v>0</v>
      </c>
      <c r="J45" s="24">
        <f t="shared" si="17"/>
        <v>0</v>
      </c>
      <c r="K45" s="24">
        <f t="shared" si="18"/>
        <v>0</v>
      </c>
      <c r="L45" s="24">
        <f t="shared" si="19"/>
        <v>0</v>
      </c>
      <c r="M45" s="55">
        <f t="shared" si="20"/>
        <v>0</v>
      </c>
      <c r="N45" s="47">
        <v>108</v>
      </c>
      <c r="O45" s="47">
        <v>103</v>
      </c>
      <c r="P45" s="47">
        <v>174</v>
      </c>
      <c r="Q45" s="47">
        <v>123</v>
      </c>
      <c r="R45" s="47">
        <v>153</v>
      </c>
      <c r="S45" s="47">
        <v>132</v>
      </c>
      <c r="T45" s="47">
        <v>105</v>
      </c>
      <c r="U45" s="47">
        <v>131</v>
      </c>
      <c r="V45" s="47">
        <v>87</v>
      </c>
      <c r="W45" s="47">
        <v>167</v>
      </c>
      <c r="X45" s="47">
        <v>117</v>
      </c>
      <c r="Y45" s="47">
        <v>65</v>
      </c>
      <c r="Z45" s="47">
        <v>110</v>
      </c>
      <c r="AA45" s="47">
        <v>124</v>
      </c>
      <c r="AB45" s="47"/>
      <c r="AC45" s="47"/>
      <c r="AD45" s="47"/>
      <c r="AE45" s="47"/>
      <c r="AF45" s="47"/>
      <c r="AG45" s="47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17"/>
      <c r="BQ45" s="24"/>
      <c r="BR45" s="24"/>
      <c r="BS45" s="47"/>
      <c r="BT45" s="47"/>
      <c r="BU45" s="47"/>
      <c r="BV45" s="47"/>
      <c r="BW45" s="47"/>
      <c r="BX45" s="47"/>
      <c r="BY45" s="47"/>
      <c r="BZ45" s="47"/>
      <c r="CA45" s="47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17"/>
      <c r="DT45" s="17">
        <v>40</v>
      </c>
      <c r="DU45" s="32">
        <f t="shared" si="24"/>
        <v>41</v>
      </c>
      <c r="DV45" s="32">
        <f t="shared" si="21"/>
        <v>41</v>
      </c>
      <c r="DW45" s="16"/>
      <c r="DX45" s="17">
        <v>1</v>
      </c>
      <c r="DY45" s="17"/>
      <c r="DZ45" s="17"/>
      <c r="EA45" s="16"/>
      <c r="EB45" s="17">
        <v>41</v>
      </c>
      <c r="EC45" s="16"/>
      <c r="ED45" s="17">
        <f t="shared" si="22"/>
        <v>41</v>
      </c>
      <c r="EE45" s="17" t="str">
        <f t="shared" si="23"/>
        <v>(40)</v>
      </c>
      <c r="EF45" s="113" t="s">
        <v>184</v>
      </c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3" customFormat="1" ht="15.75" customHeight="1">
      <c r="A46" s="29" t="str">
        <f t="shared" si="11"/>
        <v>42(41)</v>
      </c>
      <c r="B46" s="92" t="s">
        <v>37</v>
      </c>
      <c r="C46" s="95" t="s">
        <v>38</v>
      </c>
      <c r="D46" s="63">
        <f t="shared" si="13"/>
        <v>121.2</v>
      </c>
      <c r="E46" s="67"/>
      <c r="F46" s="47">
        <f t="shared" si="14"/>
        <v>15</v>
      </c>
      <c r="G46" s="64">
        <f t="shared" si="15"/>
        <v>1818</v>
      </c>
      <c r="H46" s="72"/>
      <c r="I46" s="24">
        <f t="shared" si="16"/>
        <v>0</v>
      </c>
      <c r="J46" s="24">
        <f t="shared" si="17"/>
        <v>0</v>
      </c>
      <c r="K46" s="24">
        <f t="shared" si="18"/>
        <v>0</v>
      </c>
      <c r="L46" s="24">
        <f t="shared" si="19"/>
        <v>0</v>
      </c>
      <c r="M46" s="55">
        <f t="shared" si="20"/>
        <v>0</v>
      </c>
      <c r="N46" s="47">
        <v>106</v>
      </c>
      <c r="O46" s="47">
        <v>197</v>
      </c>
      <c r="P46" s="47">
        <v>91</v>
      </c>
      <c r="Q46" s="47">
        <v>85</v>
      </c>
      <c r="R46" s="47">
        <v>135</v>
      </c>
      <c r="S46" s="47">
        <v>115</v>
      </c>
      <c r="T46" s="47">
        <v>132</v>
      </c>
      <c r="U46" s="47">
        <v>69</v>
      </c>
      <c r="V46" s="47">
        <v>139</v>
      </c>
      <c r="W46" s="47">
        <v>99</v>
      </c>
      <c r="X46" s="47">
        <v>93</v>
      </c>
      <c r="Y46" s="47">
        <v>95</v>
      </c>
      <c r="Z46" s="47">
        <v>204</v>
      </c>
      <c r="AA46" s="47">
        <v>115</v>
      </c>
      <c r="AB46" s="47">
        <v>143</v>
      </c>
      <c r="AC46" s="47"/>
      <c r="AD46" s="47"/>
      <c r="AE46" s="47"/>
      <c r="AF46" s="47"/>
      <c r="AG46" s="47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17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17"/>
      <c r="DT46" s="17">
        <v>41</v>
      </c>
      <c r="DU46" s="32">
        <f t="shared" si="24"/>
        <v>42</v>
      </c>
      <c r="DV46" s="32">
        <f t="shared" si="21"/>
        <v>42</v>
      </c>
      <c r="DW46" s="16"/>
      <c r="DX46" s="17">
        <v>1</v>
      </c>
      <c r="DY46" s="17"/>
      <c r="DZ46" s="17"/>
      <c r="EA46" s="16"/>
      <c r="EB46" s="17">
        <v>42</v>
      </c>
      <c r="EC46" s="16"/>
      <c r="ED46" s="17">
        <f t="shared" si="22"/>
        <v>42</v>
      </c>
      <c r="EE46" s="17" t="str">
        <f t="shared" si="23"/>
        <v>(41)</v>
      </c>
      <c r="EF46" s="113" t="s">
        <v>184</v>
      </c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3" customFormat="1" ht="15.75" customHeight="1">
      <c r="A47" s="29" t="str">
        <f t="shared" si="11"/>
        <v>43(43)</v>
      </c>
      <c r="B47" s="92" t="s">
        <v>210</v>
      </c>
      <c r="C47" s="62" t="s">
        <v>85</v>
      </c>
      <c r="D47" s="63">
        <f t="shared" si="13"/>
        <v>120.15</v>
      </c>
      <c r="E47" s="67"/>
      <c r="F47" s="47">
        <f t="shared" si="14"/>
        <v>20</v>
      </c>
      <c r="G47" s="64">
        <f t="shared" si="15"/>
        <v>2403</v>
      </c>
      <c r="H47" s="72"/>
      <c r="I47" s="24">
        <f t="shared" si="16"/>
        <v>0</v>
      </c>
      <c r="J47" s="24">
        <f t="shared" si="17"/>
        <v>0</v>
      </c>
      <c r="K47" s="24">
        <f t="shared" si="18"/>
        <v>0</v>
      </c>
      <c r="L47" s="24">
        <f t="shared" si="19"/>
        <v>0</v>
      </c>
      <c r="M47" s="55">
        <f t="shared" si="20"/>
        <v>0</v>
      </c>
      <c r="N47" s="47">
        <v>94</v>
      </c>
      <c r="O47" s="47">
        <v>112</v>
      </c>
      <c r="P47" s="47">
        <v>153</v>
      </c>
      <c r="Q47" s="47">
        <v>131</v>
      </c>
      <c r="R47" s="47">
        <v>151</v>
      </c>
      <c r="S47" s="47">
        <v>136</v>
      </c>
      <c r="T47" s="47">
        <v>91</v>
      </c>
      <c r="U47" s="47">
        <v>145</v>
      </c>
      <c r="V47" s="47">
        <v>95</v>
      </c>
      <c r="W47" s="47">
        <v>95</v>
      </c>
      <c r="X47" s="47">
        <v>90</v>
      </c>
      <c r="Y47" s="47">
        <v>129</v>
      </c>
      <c r="Z47" s="47">
        <v>155</v>
      </c>
      <c r="AA47" s="47">
        <v>109</v>
      </c>
      <c r="AB47" s="47">
        <v>144</v>
      </c>
      <c r="AC47" s="47">
        <v>136</v>
      </c>
      <c r="AD47" s="47">
        <v>98</v>
      </c>
      <c r="AE47" s="47">
        <v>113</v>
      </c>
      <c r="AF47" s="47">
        <v>108</v>
      </c>
      <c r="AG47" s="47">
        <v>118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17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17"/>
      <c r="DT47" s="17">
        <v>43</v>
      </c>
      <c r="DU47" s="32">
        <f t="shared" si="24"/>
        <v>43</v>
      </c>
      <c r="DV47" s="32">
        <f t="shared" si="21"/>
        <v>43</v>
      </c>
      <c r="DW47" s="16"/>
      <c r="DX47" s="17">
        <v>1</v>
      </c>
      <c r="DY47" s="17"/>
      <c r="DZ47" s="17"/>
      <c r="EA47" s="16"/>
      <c r="EB47" s="17">
        <v>43</v>
      </c>
      <c r="EC47" s="16"/>
      <c r="ED47" s="17">
        <f t="shared" si="22"/>
        <v>43</v>
      </c>
      <c r="EE47" s="17" t="str">
        <f t="shared" si="23"/>
        <v>(43)</v>
      </c>
      <c r="EF47" s="113" t="s">
        <v>184</v>
      </c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3" customFormat="1" ht="15.75" customHeight="1">
      <c r="A48" s="29" t="str">
        <f t="shared" si="11"/>
        <v>44(44)</v>
      </c>
      <c r="B48" s="33" t="s">
        <v>83</v>
      </c>
      <c r="C48" s="62" t="s">
        <v>49</v>
      </c>
      <c r="D48" s="63">
        <f t="shared" si="13"/>
        <v>120</v>
      </c>
      <c r="E48" s="67"/>
      <c r="F48" s="47">
        <f t="shared" si="14"/>
        <v>22</v>
      </c>
      <c r="G48" s="64">
        <f t="shared" si="15"/>
        <v>2640</v>
      </c>
      <c r="H48" s="72"/>
      <c r="I48" s="24">
        <f t="shared" si="16"/>
        <v>0</v>
      </c>
      <c r="J48" s="24">
        <f t="shared" si="17"/>
        <v>0</v>
      </c>
      <c r="K48" s="24">
        <f t="shared" si="18"/>
        <v>0</v>
      </c>
      <c r="L48" s="24">
        <f t="shared" si="19"/>
        <v>0</v>
      </c>
      <c r="M48" s="55">
        <f t="shared" si="20"/>
        <v>0</v>
      </c>
      <c r="N48" s="47">
        <v>137</v>
      </c>
      <c r="O48" s="47">
        <v>151</v>
      </c>
      <c r="P48" s="47">
        <v>99</v>
      </c>
      <c r="Q48" s="47">
        <v>87</v>
      </c>
      <c r="R48" s="47">
        <v>137</v>
      </c>
      <c r="S48" s="47">
        <v>137</v>
      </c>
      <c r="T48" s="47">
        <v>124</v>
      </c>
      <c r="U48" s="47">
        <v>118</v>
      </c>
      <c r="V48" s="47">
        <v>119</v>
      </c>
      <c r="W48" s="47">
        <v>142</v>
      </c>
      <c r="X48" s="47">
        <v>126</v>
      </c>
      <c r="Y48" s="47">
        <v>127</v>
      </c>
      <c r="Z48" s="47">
        <v>101</v>
      </c>
      <c r="AA48" s="47">
        <v>125</v>
      </c>
      <c r="AB48" s="47">
        <v>117</v>
      </c>
      <c r="AC48" s="47">
        <v>96</v>
      </c>
      <c r="AD48" s="47">
        <v>105</v>
      </c>
      <c r="AE48" s="47">
        <v>142</v>
      </c>
      <c r="AF48" s="47">
        <v>106</v>
      </c>
      <c r="AG48" s="47">
        <v>138</v>
      </c>
      <c r="AH48" s="24">
        <v>117</v>
      </c>
      <c r="AI48" s="24">
        <v>89</v>
      </c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17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17"/>
      <c r="DT48" s="17">
        <v>44</v>
      </c>
      <c r="DU48" s="32">
        <f t="shared" si="24"/>
        <v>44</v>
      </c>
      <c r="DV48" s="32">
        <f t="shared" si="21"/>
        <v>44</v>
      </c>
      <c r="DW48" s="16"/>
      <c r="DX48" s="17">
        <v>1</v>
      </c>
      <c r="DY48" s="17"/>
      <c r="DZ48" s="17"/>
      <c r="EA48" s="16"/>
      <c r="EB48" s="17">
        <v>52</v>
      </c>
      <c r="EC48" s="16"/>
      <c r="ED48" s="17">
        <f t="shared" si="22"/>
        <v>44</v>
      </c>
      <c r="EE48" s="17" t="str">
        <f t="shared" si="23"/>
        <v>(44)</v>
      </c>
      <c r="EF48" s="113" t="s">
        <v>184</v>
      </c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3" customFormat="1" ht="15.75" customHeight="1">
      <c r="A49" s="29" t="str">
        <f t="shared" si="11"/>
        <v>45(45)</v>
      </c>
      <c r="B49" s="40" t="s">
        <v>55</v>
      </c>
      <c r="C49" s="45" t="s">
        <v>85</v>
      </c>
      <c r="D49" s="38">
        <f t="shared" si="13"/>
        <v>119.65217391304348</v>
      </c>
      <c r="E49"/>
      <c r="F49" s="24">
        <f t="shared" si="14"/>
        <v>23</v>
      </c>
      <c r="G49" s="14">
        <f t="shared" si="15"/>
        <v>2752</v>
      </c>
      <c r="H49" s="72"/>
      <c r="I49" s="24">
        <f t="shared" si="16"/>
        <v>0</v>
      </c>
      <c r="J49" s="24">
        <f t="shared" si="17"/>
        <v>0</v>
      </c>
      <c r="K49" s="24">
        <f t="shared" si="18"/>
        <v>0</v>
      </c>
      <c r="L49" s="24">
        <f t="shared" si="19"/>
        <v>0</v>
      </c>
      <c r="M49" s="55">
        <f t="shared" si="20"/>
        <v>0</v>
      </c>
      <c r="N49" s="47">
        <v>145</v>
      </c>
      <c r="O49" s="47">
        <v>164</v>
      </c>
      <c r="P49" s="47">
        <v>101</v>
      </c>
      <c r="Q49" s="47">
        <v>172</v>
      </c>
      <c r="R49" s="47">
        <v>143</v>
      </c>
      <c r="S49" s="47">
        <v>104</v>
      </c>
      <c r="T49" s="47">
        <v>124</v>
      </c>
      <c r="U49" s="47">
        <v>152</v>
      </c>
      <c r="V49" s="47">
        <v>83</v>
      </c>
      <c r="W49" s="47">
        <v>112</v>
      </c>
      <c r="X49" s="47">
        <v>139</v>
      </c>
      <c r="Y49" s="47">
        <v>171</v>
      </c>
      <c r="Z49" s="47">
        <v>114</v>
      </c>
      <c r="AA49" s="47">
        <v>107</v>
      </c>
      <c r="AB49" s="47">
        <v>99</v>
      </c>
      <c r="AC49" s="47">
        <v>93</v>
      </c>
      <c r="AD49" s="47">
        <v>78</v>
      </c>
      <c r="AE49" s="47">
        <v>139</v>
      </c>
      <c r="AF49" s="47">
        <v>100</v>
      </c>
      <c r="AG49" s="47">
        <v>82</v>
      </c>
      <c r="AH49" s="24">
        <v>88</v>
      </c>
      <c r="AI49" s="24">
        <v>135</v>
      </c>
      <c r="AJ49" s="24">
        <v>107</v>
      </c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17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17"/>
      <c r="DT49" s="17">
        <v>45</v>
      </c>
      <c r="DU49" s="32">
        <f t="shared" si="24"/>
        <v>45</v>
      </c>
      <c r="DV49" s="32">
        <f t="shared" si="21"/>
        <v>45</v>
      </c>
      <c r="DW49" s="16"/>
      <c r="DX49" s="17">
        <v>1</v>
      </c>
      <c r="DY49" s="17"/>
      <c r="DZ49" s="17"/>
      <c r="EA49" s="16"/>
      <c r="EB49" s="17">
        <v>44</v>
      </c>
      <c r="EC49" s="16"/>
      <c r="ED49" s="17">
        <f t="shared" si="22"/>
        <v>45</v>
      </c>
      <c r="EE49" s="17" t="str">
        <f t="shared" si="23"/>
        <v>(45)</v>
      </c>
      <c r="EF49" s="113" t="s">
        <v>184</v>
      </c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3" customFormat="1" ht="15.75" customHeight="1">
      <c r="A50" s="29" t="str">
        <f t="shared" si="11"/>
        <v>46(46)</v>
      </c>
      <c r="B50" s="100" t="s">
        <v>171</v>
      </c>
      <c r="C50" s="101" t="s">
        <v>79</v>
      </c>
      <c r="D50" s="63">
        <f t="shared" si="13"/>
        <v>119.11111111111111</v>
      </c>
      <c r="E50" s="67"/>
      <c r="F50" s="47">
        <f t="shared" si="14"/>
        <v>9</v>
      </c>
      <c r="G50" s="64">
        <f t="shared" si="15"/>
        <v>1072</v>
      </c>
      <c r="H50" s="72"/>
      <c r="I50" s="24">
        <f t="shared" si="16"/>
        <v>0</v>
      </c>
      <c r="J50" s="24">
        <f t="shared" si="17"/>
        <v>0</v>
      </c>
      <c r="K50" s="24">
        <f t="shared" si="18"/>
        <v>0</v>
      </c>
      <c r="L50" s="24">
        <f t="shared" si="19"/>
        <v>0</v>
      </c>
      <c r="M50" s="55">
        <f t="shared" si="20"/>
        <v>0</v>
      </c>
      <c r="N50" s="47">
        <v>90</v>
      </c>
      <c r="O50" s="47">
        <v>144</v>
      </c>
      <c r="P50" s="47">
        <v>172</v>
      </c>
      <c r="Q50" s="47">
        <v>97</v>
      </c>
      <c r="R50" s="47">
        <v>96</v>
      </c>
      <c r="S50" s="47">
        <v>76</v>
      </c>
      <c r="T50" s="47">
        <v>152</v>
      </c>
      <c r="U50" s="47">
        <v>93</v>
      </c>
      <c r="V50" s="47">
        <v>152</v>
      </c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17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17"/>
      <c r="DT50" s="17">
        <v>46</v>
      </c>
      <c r="DU50" s="32">
        <f t="shared" si="24"/>
        <v>46</v>
      </c>
      <c r="DV50" s="32">
        <f t="shared" si="21"/>
        <v>46</v>
      </c>
      <c r="DW50" s="16"/>
      <c r="DX50" s="17">
        <v>1</v>
      </c>
      <c r="DY50" s="17"/>
      <c r="DZ50" s="17"/>
      <c r="EA50" s="16"/>
      <c r="EB50" s="17">
        <v>45</v>
      </c>
      <c r="EC50" s="16"/>
      <c r="ED50" s="17">
        <f t="shared" si="22"/>
        <v>46</v>
      </c>
      <c r="EE50" s="17" t="str">
        <f t="shared" si="23"/>
        <v>(46)</v>
      </c>
      <c r="EF50" s="113" t="s">
        <v>184</v>
      </c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3" customFormat="1" ht="15.75" customHeight="1">
      <c r="A51" s="29" t="str">
        <f t="shared" si="11"/>
        <v>47(47)</v>
      </c>
      <c r="B51" s="92" t="s">
        <v>133</v>
      </c>
      <c r="C51" s="62" t="s">
        <v>85</v>
      </c>
      <c r="D51" s="63">
        <f t="shared" si="13"/>
        <v>118.71428571428571</v>
      </c>
      <c r="E51" s="67"/>
      <c r="F51" s="47">
        <f t="shared" si="14"/>
        <v>28</v>
      </c>
      <c r="G51" s="64">
        <f t="shared" si="15"/>
        <v>3324</v>
      </c>
      <c r="H51" s="72"/>
      <c r="I51" s="24">
        <f t="shared" si="16"/>
        <v>0</v>
      </c>
      <c r="J51" s="24">
        <f t="shared" si="17"/>
        <v>0</v>
      </c>
      <c r="K51" s="24">
        <f t="shared" si="18"/>
        <v>0</v>
      </c>
      <c r="L51" s="24">
        <f t="shared" si="19"/>
        <v>0</v>
      </c>
      <c r="M51" s="55">
        <f t="shared" si="20"/>
        <v>0</v>
      </c>
      <c r="N51" s="47">
        <v>82</v>
      </c>
      <c r="O51" s="47">
        <v>102</v>
      </c>
      <c r="P51" s="47">
        <v>102</v>
      </c>
      <c r="Q51" s="47">
        <v>159</v>
      </c>
      <c r="R51" s="47">
        <v>162</v>
      </c>
      <c r="S51" s="47">
        <v>79</v>
      </c>
      <c r="T51" s="47">
        <v>90</v>
      </c>
      <c r="U51" s="47">
        <v>109</v>
      </c>
      <c r="V51" s="47">
        <v>105</v>
      </c>
      <c r="W51" s="47">
        <v>114</v>
      </c>
      <c r="X51" s="47">
        <v>193</v>
      </c>
      <c r="Y51" s="47">
        <v>118</v>
      </c>
      <c r="Z51" s="47">
        <v>75</v>
      </c>
      <c r="AA51" s="47">
        <v>116</v>
      </c>
      <c r="AB51" s="47">
        <v>79</v>
      </c>
      <c r="AC51" s="47">
        <v>111</v>
      </c>
      <c r="AD51" s="47">
        <v>86</v>
      </c>
      <c r="AE51" s="47">
        <v>155</v>
      </c>
      <c r="AF51" s="47">
        <v>98</v>
      </c>
      <c r="AG51" s="47">
        <v>119</v>
      </c>
      <c r="AH51" s="24">
        <v>69</v>
      </c>
      <c r="AI51" s="24">
        <v>139</v>
      </c>
      <c r="AJ51" s="24">
        <v>114</v>
      </c>
      <c r="AK51" s="24">
        <v>196</v>
      </c>
      <c r="AL51" s="24">
        <v>154</v>
      </c>
      <c r="AM51" s="24">
        <v>149</v>
      </c>
      <c r="AN51" s="24">
        <v>112</v>
      </c>
      <c r="AO51" s="24">
        <v>137</v>
      </c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17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17"/>
      <c r="DT51" s="17">
        <v>47</v>
      </c>
      <c r="DU51" s="32">
        <f t="shared" si="24"/>
        <v>47</v>
      </c>
      <c r="DV51" s="32">
        <f t="shared" si="21"/>
        <v>47</v>
      </c>
      <c r="DW51" s="16"/>
      <c r="DX51" s="17">
        <v>1</v>
      </c>
      <c r="DY51" s="17"/>
      <c r="DZ51" s="17"/>
      <c r="EA51" s="16"/>
      <c r="EB51" s="17">
        <v>46</v>
      </c>
      <c r="EC51" s="16"/>
      <c r="ED51" s="17">
        <f t="shared" si="22"/>
        <v>47</v>
      </c>
      <c r="EE51" s="17" t="str">
        <f t="shared" si="23"/>
        <v>(47)</v>
      </c>
      <c r="EF51" s="113" t="s">
        <v>184</v>
      </c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3" customFormat="1" ht="15.75" customHeight="1">
      <c r="A52" s="29" t="str">
        <f t="shared" si="11"/>
        <v>48(48)</v>
      </c>
      <c r="B52" s="33" t="s">
        <v>98</v>
      </c>
      <c r="C52" s="62" t="s">
        <v>49</v>
      </c>
      <c r="D52" s="63">
        <f t="shared" si="13"/>
        <v>118.2</v>
      </c>
      <c r="E52" s="67"/>
      <c r="F52" s="47">
        <f t="shared" si="14"/>
        <v>30</v>
      </c>
      <c r="G52" s="64">
        <f t="shared" si="15"/>
        <v>3546</v>
      </c>
      <c r="H52" s="72"/>
      <c r="I52" s="24">
        <f t="shared" si="16"/>
        <v>0</v>
      </c>
      <c r="J52" s="24">
        <f t="shared" si="17"/>
        <v>0</v>
      </c>
      <c r="K52" s="24">
        <f t="shared" si="18"/>
        <v>0</v>
      </c>
      <c r="L52" s="24">
        <f t="shared" si="19"/>
        <v>0</v>
      </c>
      <c r="M52" s="55">
        <f t="shared" si="20"/>
        <v>0</v>
      </c>
      <c r="N52" s="47">
        <v>93</v>
      </c>
      <c r="O52" s="47">
        <v>119</v>
      </c>
      <c r="P52" s="47">
        <v>130</v>
      </c>
      <c r="Q52" s="47">
        <v>127</v>
      </c>
      <c r="R52" s="47">
        <v>120</v>
      </c>
      <c r="S52" s="47">
        <v>108</v>
      </c>
      <c r="T52" s="47">
        <v>125</v>
      </c>
      <c r="U52" s="47">
        <v>111</v>
      </c>
      <c r="V52" s="47">
        <v>81</v>
      </c>
      <c r="W52" s="47">
        <v>184</v>
      </c>
      <c r="X52" s="47">
        <v>99</v>
      </c>
      <c r="Y52" s="47">
        <v>125</v>
      </c>
      <c r="Z52" s="47">
        <v>140</v>
      </c>
      <c r="AA52" s="47">
        <v>89</v>
      </c>
      <c r="AB52" s="47">
        <v>193</v>
      </c>
      <c r="AC52" s="47">
        <v>110</v>
      </c>
      <c r="AD52" s="47">
        <v>121</v>
      </c>
      <c r="AE52" s="47">
        <v>113</v>
      </c>
      <c r="AF52" s="47">
        <v>131</v>
      </c>
      <c r="AG52" s="47">
        <v>76</v>
      </c>
      <c r="AH52" s="24">
        <v>98</v>
      </c>
      <c r="AI52" s="24">
        <v>40</v>
      </c>
      <c r="AJ52" s="24">
        <v>129</v>
      </c>
      <c r="AK52" s="24">
        <v>121</v>
      </c>
      <c r="AL52" s="24">
        <v>121</v>
      </c>
      <c r="AM52" s="24">
        <v>140</v>
      </c>
      <c r="AN52" s="24">
        <v>146</v>
      </c>
      <c r="AO52" s="24">
        <v>112</v>
      </c>
      <c r="AP52" s="24">
        <v>165</v>
      </c>
      <c r="AQ52" s="24">
        <v>79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17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17"/>
      <c r="DT52" s="17">
        <v>48</v>
      </c>
      <c r="DU52" s="32">
        <f t="shared" si="24"/>
        <v>48</v>
      </c>
      <c r="DV52" s="32">
        <f t="shared" si="21"/>
        <v>48</v>
      </c>
      <c r="DW52" s="16"/>
      <c r="DX52" s="17">
        <v>1</v>
      </c>
      <c r="DY52" s="17"/>
      <c r="DZ52" s="17"/>
      <c r="EA52" s="16"/>
      <c r="EB52" s="17">
        <v>47</v>
      </c>
      <c r="EC52" s="16"/>
      <c r="ED52" s="17">
        <f t="shared" si="22"/>
        <v>48</v>
      </c>
      <c r="EE52" s="17" t="str">
        <f t="shared" si="23"/>
        <v>(48)</v>
      </c>
      <c r="EF52" s="113" t="s">
        <v>184</v>
      </c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3" customFormat="1" ht="15.75" customHeight="1">
      <c r="A53" s="29" t="str">
        <f t="shared" si="11"/>
        <v>49(49)</v>
      </c>
      <c r="B53" s="92" t="s">
        <v>294</v>
      </c>
      <c r="C53" s="95" t="s">
        <v>33</v>
      </c>
      <c r="D53" s="63">
        <f t="shared" si="13"/>
        <v>118.09090909090909</v>
      </c>
      <c r="E53" s="67"/>
      <c r="F53" s="47">
        <f t="shared" si="14"/>
        <v>11</v>
      </c>
      <c r="G53" s="64">
        <f t="shared" si="15"/>
        <v>1299</v>
      </c>
      <c r="H53" s="72"/>
      <c r="I53" s="24">
        <f t="shared" si="16"/>
        <v>0</v>
      </c>
      <c r="J53" s="24">
        <f t="shared" si="17"/>
        <v>0</v>
      </c>
      <c r="K53" s="24">
        <f t="shared" si="18"/>
        <v>0</v>
      </c>
      <c r="L53" s="24">
        <f t="shared" si="19"/>
        <v>0</v>
      </c>
      <c r="M53" s="55">
        <f t="shared" si="20"/>
        <v>0</v>
      </c>
      <c r="N53" s="47">
        <v>119</v>
      </c>
      <c r="O53" s="47">
        <v>97</v>
      </c>
      <c r="P53" s="47">
        <v>180</v>
      </c>
      <c r="Q53" s="47">
        <v>155</v>
      </c>
      <c r="R53" s="47">
        <v>77</v>
      </c>
      <c r="S53" s="47">
        <v>85</v>
      </c>
      <c r="T53" s="47">
        <v>147</v>
      </c>
      <c r="U53" s="47">
        <v>121</v>
      </c>
      <c r="V53" s="47">
        <v>104</v>
      </c>
      <c r="W53" s="47">
        <v>70</v>
      </c>
      <c r="X53" s="47">
        <v>144</v>
      </c>
      <c r="Y53" s="47"/>
      <c r="Z53" s="47"/>
      <c r="AA53" s="47"/>
      <c r="AB53" s="47"/>
      <c r="AC53" s="47"/>
      <c r="AD53" s="47"/>
      <c r="AE53" s="47"/>
      <c r="AF53" s="47"/>
      <c r="AG53" s="47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17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17"/>
      <c r="DT53" s="17">
        <v>49</v>
      </c>
      <c r="DU53" s="32">
        <f t="shared" si="24"/>
        <v>49</v>
      </c>
      <c r="DV53" s="32">
        <f t="shared" si="21"/>
        <v>49</v>
      </c>
      <c r="DW53" s="16"/>
      <c r="DX53" s="17">
        <v>1</v>
      </c>
      <c r="DY53" s="17"/>
      <c r="DZ53" s="17"/>
      <c r="EA53" s="16"/>
      <c r="EB53" s="17">
        <v>48</v>
      </c>
      <c r="EC53" s="16"/>
      <c r="ED53" s="17">
        <f t="shared" si="22"/>
        <v>49</v>
      </c>
      <c r="EE53" s="17" t="str">
        <f t="shared" si="23"/>
        <v>(49)</v>
      </c>
      <c r="EF53" s="113" t="s">
        <v>184</v>
      </c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3" customFormat="1" ht="15.75" customHeight="1">
      <c r="A54" s="29" t="str">
        <f t="shared" si="11"/>
        <v>50(50)</v>
      </c>
      <c r="B54" s="92" t="s">
        <v>262</v>
      </c>
      <c r="C54" s="62" t="s">
        <v>219</v>
      </c>
      <c r="D54" s="63">
        <f t="shared" si="13"/>
        <v>118</v>
      </c>
      <c r="E54" s="98"/>
      <c r="F54" s="47">
        <f t="shared" si="14"/>
        <v>5</v>
      </c>
      <c r="G54" s="64">
        <f t="shared" si="15"/>
        <v>590</v>
      </c>
      <c r="H54" s="32"/>
      <c r="I54" s="24">
        <f t="shared" si="16"/>
        <v>0</v>
      </c>
      <c r="J54" s="24">
        <f t="shared" si="17"/>
        <v>0</v>
      </c>
      <c r="K54" s="24">
        <f t="shared" si="18"/>
        <v>0</v>
      </c>
      <c r="L54" s="24">
        <f t="shared" si="19"/>
        <v>0</v>
      </c>
      <c r="M54" s="55">
        <f t="shared" si="20"/>
        <v>0</v>
      </c>
      <c r="N54" s="24">
        <v>112</v>
      </c>
      <c r="O54" s="24">
        <v>127</v>
      </c>
      <c r="P54" s="24">
        <v>136</v>
      </c>
      <c r="Q54" s="24">
        <v>107</v>
      </c>
      <c r="R54" s="24">
        <v>108</v>
      </c>
      <c r="S54" s="24"/>
      <c r="T54" s="24"/>
      <c r="U54" s="24"/>
      <c r="V54" s="24"/>
      <c r="W54" s="24"/>
      <c r="X54" s="24"/>
      <c r="Y54" s="24"/>
      <c r="Z54" s="24"/>
      <c r="AA54" s="24"/>
      <c r="AB54" s="24"/>
      <c r="BP5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S54"/>
      <c r="DT54" s="10">
        <v>50</v>
      </c>
      <c r="DU54" s="32">
        <f t="shared" si="24"/>
        <v>50</v>
      </c>
      <c r="DV54" s="32">
        <f t="shared" si="21"/>
        <v>50</v>
      </c>
      <c r="DW54" s="16"/>
      <c r="DX54" s="17">
        <v>1</v>
      </c>
      <c r="DY54" s="17"/>
      <c r="DZ54" s="17"/>
      <c r="EA54" s="16"/>
      <c r="EB54" s="17">
        <v>49</v>
      </c>
      <c r="EC54" s="16"/>
      <c r="ED54" s="17">
        <f t="shared" si="22"/>
        <v>50</v>
      </c>
      <c r="EE54" s="17" t="str">
        <f t="shared" si="23"/>
        <v>(50)</v>
      </c>
      <c r="EF54" s="113" t="s">
        <v>184</v>
      </c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3" customFormat="1" ht="15.75" customHeight="1">
      <c r="A55" s="29" t="str">
        <f t="shared" si="11"/>
        <v>50(50)</v>
      </c>
      <c r="B55" s="92" t="s">
        <v>227</v>
      </c>
      <c r="C55" s="62" t="s">
        <v>44</v>
      </c>
      <c r="D55" s="63">
        <f t="shared" si="13"/>
        <v>118</v>
      </c>
      <c r="E55" s="67"/>
      <c r="F55" s="47">
        <f t="shared" si="14"/>
        <v>12</v>
      </c>
      <c r="G55" s="64">
        <f t="shared" si="15"/>
        <v>1416</v>
      </c>
      <c r="H55" s="72"/>
      <c r="I55" s="24">
        <f t="shared" si="16"/>
        <v>0</v>
      </c>
      <c r="J55" s="24">
        <f t="shared" si="17"/>
        <v>0</v>
      </c>
      <c r="K55" s="24">
        <f t="shared" si="18"/>
        <v>0</v>
      </c>
      <c r="L55" s="24">
        <f t="shared" si="19"/>
        <v>0</v>
      </c>
      <c r="M55" s="55">
        <f t="shared" si="20"/>
        <v>0</v>
      </c>
      <c r="N55" s="47">
        <v>137</v>
      </c>
      <c r="O55" s="47">
        <v>115</v>
      </c>
      <c r="P55" s="47">
        <v>170</v>
      </c>
      <c r="Q55" s="47">
        <v>95</v>
      </c>
      <c r="R55" s="47">
        <v>87</v>
      </c>
      <c r="S55" s="47">
        <v>69</v>
      </c>
      <c r="T55" s="47">
        <v>94</v>
      </c>
      <c r="U55" s="47">
        <v>74</v>
      </c>
      <c r="V55" s="47">
        <v>140</v>
      </c>
      <c r="W55" s="47">
        <v>142</v>
      </c>
      <c r="X55" s="47">
        <v>119</v>
      </c>
      <c r="Y55" s="47">
        <v>174</v>
      </c>
      <c r="Z55" s="47"/>
      <c r="AA55" s="47"/>
      <c r="AB55" s="47"/>
      <c r="AC55" s="47"/>
      <c r="AD55" s="47"/>
      <c r="AE55" s="47"/>
      <c r="AF55" s="47"/>
      <c r="AG55" s="47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17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17"/>
      <c r="DT55" s="17">
        <v>50</v>
      </c>
      <c r="DU55" s="32">
        <f t="shared" si="24"/>
        <v>50</v>
      </c>
      <c r="DV55" s="32">
        <f t="shared" si="21"/>
        <v>51</v>
      </c>
      <c r="DW55" s="16"/>
      <c r="DX55" s="17">
        <v>1</v>
      </c>
      <c r="DY55" s="17"/>
      <c r="DZ55" s="17"/>
      <c r="EA55" s="16"/>
      <c r="EB55" s="17">
        <v>50</v>
      </c>
      <c r="EC55" s="16"/>
      <c r="ED55" s="17">
        <f t="shared" si="22"/>
        <v>50</v>
      </c>
      <c r="EE55" s="17" t="str">
        <f t="shared" si="23"/>
        <v>(50)</v>
      </c>
      <c r="EF55" s="113" t="s">
        <v>184</v>
      </c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3" customFormat="1" ht="15.75" customHeight="1">
      <c r="A56" s="29" t="str">
        <f t="shared" si="11"/>
        <v>52(52)</v>
      </c>
      <c r="B56" s="33" t="s">
        <v>95</v>
      </c>
      <c r="C56" s="62" t="s">
        <v>128</v>
      </c>
      <c r="D56" s="63">
        <f t="shared" si="13"/>
        <v>116.4</v>
      </c>
      <c r="E56"/>
      <c r="F56" s="24">
        <f t="shared" si="14"/>
        <v>20</v>
      </c>
      <c r="G56" s="14">
        <f t="shared" si="15"/>
        <v>2328</v>
      </c>
      <c r="H56" s="72"/>
      <c r="I56" s="24">
        <f t="shared" si="16"/>
        <v>0</v>
      </c>
      <c r="J56" s="24">
        <f t="shared" si="17"/>
        <v>0</v>
      </c>
      <c r="K56" s="24">
        <f t="shared" si="18"/>
        <v>0</v>
      </c>
      <c r="L56" s="24">
        <f t="shared" si="19"/>
        <v>0</v>
      </c>
      <c r="M56" s="55">
        <f t="shared" si="20"/>
        <v>0</v>
      </c>
      <c r="N56" s="47">
        <v>104</v>
      </c>
      <c r="O56" s="47">
        <v>111</v>
      </c>
      <c r="P56" s="47">
        <v>108</v>
      </c>
      <c r="Q56" s="47">
        <v>209</v>
      </c>
      <c r="R56" s="47">
        <v>158</v>
      </c>
      <c r="S56" s="47">
        <v>113</v>
      </c>
      <c r="T56" s="47">
        <v>103</v>
      </c>
      <c r="U56" s="47">
        <v>154</v>
      </c>
      <c r="V56" s="47">
        <v>93</v>
      </c>
      <c r="W56" s="47">
        <v>80</v>
      </c>
      <c r="X56" s="47">
        <v>115</v>
      </c>
      <c r="Y56" s="47">
        <v>104</v>
      </c>
      <c r="Z56" s="47">
        <v>148</v>
      </c>
      <c r="AA56" s="47">
        <v>112</v>
      </c>
      <c r="AB56" s="47">
        <v>120</v>
      </c>
      <c r="AC56" s="47">
        <v>88</v>
      </c>
      <c r="AD56" s="47">
        <v>85</v>
      </c>
      <c r="AE56" s="47">
        <v>100</v>
      </c>
      <c r="AF56" s="47">
        <v>122</v>
      </c>
      <c r="AG56" s="47">
        <v>101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17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17"/>
      <c r="DT56" s="17">
        <v>52</v>
      </c>
      <c r="DU56" s="32">
        <f t="shared" si="24"/>
        <v>52</v>
      </c>
      <c r="DV56" s="32">
        <f t="shared" si="21"/>
        <v>52</v>
      </c>
      <c r="DW56" s="16"/>
      <c r="DX56" s="17">
        <v>1</v>
      </c>
      <c r="DY56" s="17"/>
      <c r="DZ56" s="17"/>
      <c r="EA56" s="16"/>
      <c r="EB56" s="17">
        <v>51</v>
      </c>
      <c r="EC56" s="16"/>
      <c r="ED56" s="17">
        <f t="shared" si="22"/>
        <v>52</v>
      </c>
      <c r="EE56" s="17" t="str">
        <f t="shared" si="23"/>
        <v>(52)</v>
      </c>
      <c r="EF56" s="113" t="s">
        <v>184</v>
      </c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3" customFormat="1" ht="15.75" customHeight="1">
      <c r="A57" s="29" t="str">
        <f t="shared" si="11"/>
        <v>53(53)</v>
      </c>
      <c r="B57" s="33" t="s">
        <v>30</v>
      </c>
      <c r="C57" s="62" t="s">
        <v>128</v>
      </c>
      <c r="D57" s="63">
        <f t="shared" si="13"/>
        <v>115.33333333333333</v>
      </c>
      <c r="E57" s="67"/>
      <c r="F57" s="47">
        <f t="shared" si="14"/>
        <v>12</v>
      </c>
      <c r="G57" s="64">
        <f t="shared" si="15"/>
        <v>1384</v>
      </c>
      <c r="H57" s="72"/>
      <c r="I57" s="24">
        <f t="shared" si="16"/>
        <v>0</v>
      </c>
      <c r="J57" s="24">
        <f t="shared" si="17"/>
        <v>0</v>
      </c>
      <c r="K57" s="24">
        <f t="shared" si="18"/>
        <v>0</v>
      </c>
      <c r="L57" s="24">
        <f t="shared" si="19"/>
        <v>0</v>
      </c>
      <c r="M57" s="55">
        <f t="shared" si="20"/>
        <v>0</v>
      </c>
      <c r="N57" s="47">
        <v>164</v>
      </c>
      <c r="O57" s="47">
        <v>149</v>
      </c>
      <c r="P57" s="47">
        <v>92</v>
      </c>
      <c r="Q57" s="47">
        <v>79</v>
      </c>
      <c r="R57" s="47">
        <v>150</v>
      </c>
      <c r="S57" s="47">
        <v>81</v>
      </c>
      <c r="T57" s="47">
        <v>79</v>
      </c>
      <c r="U57" s="47">
        <v>125</v>
      </c>
      <c r="V57" s="47">
        <v>133</v>
      </c>
      <c r="W57" s="47">
        <v>93</v>
      </c>
      <c r="X57" s="47">
        <v>124</v>
      </c>
      <c r="Y57" s="47">
        <v>115</v>
      </c>
      <c r="Z57" s="47"/>
      <c r="AA57" s="47"/>
      <c r="AB57" s="47"/>
      <c r="AC57" s="47"/>
      <c r="AD57" s="47"/>
      <c r="AE57" s="47"/>
      <c r="AF57" s="47"/>
      <c r="AG57" s="47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17"/>
      <c r="BQ57" s="24"/>
      <c r="BR57" s="24"/>
      <c r="BS57" s="24"/>
      <c r="BT57" s="24"/>
      <c r="BU57" s="24"/>
      <c r="BV57" s="24"/>
      <c r="BW57" s="24"/>
      <c r="BX57" s="47"/>
      <c r="BY57" s="47"/>
      <c r="BZ57" s="47"/>
      <c r="CA57" s="47"/>
      <c r="CB57" s="47"/>
      <c r="CC57" s="47"/>
      <c r="CD57" s="24"/>
      <c r="CE57" s="47"/>
      <c r="CF57" s="47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17"/>
      <c r="DT57" s="17">
        <v>53</v>
      </c>
      <c r="DU57" s="32">
        <f t="shared" si="24"/>
        <v>53</v>
      </c>
      <c r="DV57" s="32">
        <f t="shared" si="21"/>
        <v>53</v>
      </c>
      <c r="DW57" s="16"/>
      <c r="DX57" s="17">
        <v>1</v>
      </c>
      <c r="DY57" s="17"/>
      <c r="DZ57" s="17"/>
      <c r="EA57" s="16"/>
      <c r="EB57" s="17">
        <v>53</v>
      </c>
      <c r="EC57" s="16"/>
      <c r="ED57" s="17">
        <f t="shared" si="22"/>
        <v>53</v>
      </c>
      <c r="EE57" s="17" t="str">
        <f t="shared" si="23"/>
        <v>(53)</v>
      </c>
      <c r="EF57" s="113" t="s">
        <v>184</v>
      </c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3" customFormat="1" ht="15.75" customHeight="1">
      <c r="A58" s="29" t="str">
        <f t="shared" si="11"/>
        <v>54(54)</v>
      </c>
      <c r="B58" s="33" t="s">
        <v>68</v>
      </c>
      <c r="C58" s="62" t="s">
        <v>209</v>
      </c>
      <c r="D58" s="63">
        <f t="shared" si="13"/>
        <v>115.25</v>
      </c>
      <c r="E58" s="67"/>
      <c r="F58" s="47">
        <f t="shared" si="14"/>
        <v>16</v>
      </c>
      <c r="G58" s="64">
        <f t="shared" si="15"/>
        <v>1844</v>
      </c>
      <c r="H58" s="72"/>
      <c r="I58" s="24">
        <f t="shared" si="16"/>
        <v>0</v>
      </c>
      <c r="J58" s="24">
        <f t="shared" si="17"/>
        <v>0</v>
      </c>
      <c r="K58" s="24">
        <f t="shared" si="18"/>
        <v>0</v>
      </c>
      <c r="L58" s="24">
        <f t="shared" si="19"/>
        <v>0</v>
      </c>
      <c r="M58" s="55">
        <f t="shared" si="20"/>
        <v>0</v>
      </c>
      <c r="N58" s="47">
        <v>119</v>
      </c>
      <c r="O58" s="47">
        <v>137</v>
      </c>
      <c r="P58" s="47">
        <v>107</v>
      </c>
      <c r="Q58" s="47">
        <v>113</v>
      </c>
      <c r="R58" s="47">
        <v>111</v>
      </c>
      <c r="S58" s="47">
        <v>69</v>
      </c>
      <c r="T58" s="47">
        <v>178</v>
      </c>
      <c r="U58" s="47">
        <v>86</v>
      </c>
      <c r="V58" s="47">
        <v>110</v>
      </c>
      <c r="W58" s="47">
        <v>86</v>
      </c>
      <c r="X58" s="47">
        <v>104</v>
      </c>
      <c r="Y58" s="47">
        <v>122</v>
      </c>
      <c r="Z58" s="47">
        <v>191</v>
      </c>
      <c r="AA58" s="47">
        <v>140</v>
      </c>
      <c r="AB58" s="47">
        <v>93</v>
      </c>
      <c r="AC58" s="47">
        <v>78</v>
      </c>
      <c r="AD58" s="47"/>
      <c r="AE58" s="47"/>
      <c r="AF58" s="47"/>
      <c r="AG58" s="47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17"/>
      <c r="BQ58" s="24"/>
      <c r="BR58" s="24"/>
      <c r="BS58" s="47"/>
      <c r="BT58" s="47"/>
      <c r="BU58" s="47"/>
      <c r="BV58" s="47"/>
      <c r="BW58" s="47"/>
      <c r="BX58" s="47"/>
      <c r="BY58" s="47"/>
      <c r="BZ58" s="47"/>
      <c r="CA58" s="47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17"/>
      <c r="DT58" s="17">
        <v>54</v>
      </c>
      <c r="DU58" s="32">
        <f t="shared" si="24"/>
        <v>54</v>
      </c>
      <c r="DV58" s="32">
        <f t="shared" si="21"/>
        <v>54</v>
      </c>
      <c r="DW58"/>
      <c r="DX58" s="17">
        <v>1</v>
      </c>
      <c r="DY58"/>
      <c r="DZ58"/>
      <c r="EA58"/>
      <c r="EB58" s="17">
        <v>109</v>
      </c>
      <c r="EC58"/>
      <c r="ED58" s="17">
        <f t="shared" si="22"/>
        <v>54</v>
      </c>
      <c r="EE58" s="17" t="str">
        <f t="shared" si="23"/>
        <v>(54)</v>
      </c>
      <c r="EF58" s="113" t="s">
        <v>184</v>
      </c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3" customFormat="1" ht="15.75" customHeight="1">
      <c r="A59" s="29" t="str">
        <f t="shared" si="11"/>
        <v>55(55)</v>
      </c>
      <c r="B59" s="100" t="s">
        <v>123</v>
      </c>
      <c r="C59" s="101" t="s">
        <v>209</v>
      </c>
      <c r="D59" s="63">
        <f t="shared" si="13"/>
        <v>112.72727272727273</v>
      </c>
      <c r="E59" s="67"/>
      <c r="F59" s="47">
        <f t="shared" si="14"/>
        <v>11</v>
      </c>
      <c r="G59" s="64">
        <f t="shared" si="15"/>
        <v>1240</v>
      </c>
      <c r="H59" s="72"/>
      <c r="I59" s="24">
        <f t="shared" si="16"/>
        <v>0</v>
      </c>
      <c r="J59" s="24">
        <f t="shared" si="17"/>
        <v>0</v>
      </c>
      <c r="K59" s="24">
        <f t="shared" si="18"/>
        <v>0</v>
      </c>
      <c r="L59" s="24">
        <f t="shared" si="19"/>
        <v>0</v>
      </c>
      <c r="M59" s="55">
        <f t="shared" si="20"/>
        <v>0</v>
      </c>
      <c r="N59" s="47">
        <v>206</v>
      </c>
      <c r="O59" s="47">
        <v>108</v>
      </c>
      <c r="P59" s="47">
        <v>110</v>
      </c>
      <c r="Q59" s="47">
        <v>91</v>
      </c>
      <c r="R59" s="47">
        <v>110</v>
      </c>
      <c r="S59" s="47">
        <v>120</v>
      </c>
      <c r="T59" s="47">
        <v>123</v>
      </c>
      <c r="U59" s="47">
        <v>96</v>
      </c>
      <c r="V59" s="47">
        <v>122</v>
      </c>
      <c r="W59" s="47">
        <v>86</v>
      </c>
      <c r="X59" s="47">
        <v>68</v>
      </c>
      <c r="Y59" s="47"/>
      <c r="Z59" s="47"/>
      <c r="AA59" s="47"/>
      <c r="AB59" s="47"/>
      <c r="AC59" s="47"/>
      <c r="AD59" s="47"/>
      <c r="AE59" s="47"/>
      <c r="AF59" s="47"/>
      <c r="AG59" s="47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17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17"/>
      <c r="DT59" s="17">
        <v>55</v>
      </c>
      <c r="DU59" s="32">
        <f t="shared" si="24"/>
        <v>55</v>
      </c>
      <c r="DV59" s="32">
        <f t="shared" si="21"/>
        <v>55</v>
      </c>
      <c r="DW59" s="16"/>
      <c r="DX59" s="17">
        <v>1</v>
      </c>
      <c r="DY59" s="17"/>
      <c r="DZ59" s="17"/>
      <c r="EA59" s="16"/>
      <c r="EB59" s="17">
        <v>54</v>
      </c>
      <c r="EC59" s="16"/>
      <c r="ED59" s="17">
        <f t="shared" si="22"/>
        <v>55</v>
      </c>
      <c r="EE59" s="17" t="str">
        <f t="shared" si="23"/>
        <v>(55)</v>
      </c>
      <c r="EF59" s="113" t="s">
        <v>184</v>
      </c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3" customFormat="1" ht="15.75" customHeight="1">
      <c r="A60" s="29" t="str">
        <f t="shared" si="11"/>
        <v>56(56)</v>
      </c>
      <c r="B60" s="92" t="s">
        <v>300</v>
      </c>
      <c r="C60" s="62" t="s">
        <v>219</v>
      </c>
      <c r="D60" s="63">
        <f t="shared" si="13"/>
        <v>112.5</v>
      </c>
      <c r="E60" s="67"/>
      <c r="F60" s="47">
        <f t="shared" si="14"/>
        <v>4</v>
      </c>
      <c r="G60" s="64">
        <f t="shared" si="15"/>
        <v>450</v>
      </c>
      <c r="H60" s="72"/>
      <c r="I60" s="24">
        <f t="shared" si="16"/>
        <v>0</v>
      </c>
      <c r="J60" s="24">
        <f t="shared" si="17"/>
        <v>0</v>
      </c>
      <c r="K60" s="24">
        <f t="shared" si="18"/>
        <v>0</v>
      </c>
      <c r="L60" s="24">
        <f t="shared" si="19"/>
        <v>0</v>
      </c>
      <c r="M60" s="55">
        <f t="shared" si="20"/>
        <v>0</v>
      </c>
      <c r="N60" s="47">
        <v>98</v>
      </c>
      <c r="O60" s="47">
        <v>88</v>
      </c>
      <c r="P60" s="47">
        <v>115</v>
      </c>
      <c r="Q60" s="47">
        <v>149</v>
      </c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17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17"/>
      <c r="DT60" s="17">
        <v>56</v>
      </c>
      <c r="DU60" s="32">
        <f t="shared" si="24"/>
        <v>56</v>
      </c>
      <c r="DV60" s="32">
        <f t="shared" si="21"/>
        <v>56</v>
      </c>
      <c r="DW60" s="16"/>
      <c r="DX60" s="17">
        <v>1</v>
      </c>
      <c r="DY60" s="17"/>
      <c r="DZ60" s="17"/>
      <c r="EA60" s="16"/>
      <c r="EB60" s="17">
        <v>55</v>
      </c>
      <c r="EC60" s="16"/>
      <c r="ED60" s="17">
        <f t="shared" si="22"/>
        <v>56</v>
      </c>
      <c r="EE60" s="17" t="str">
        <f t="shared" si="23"/>
        <v>(56)</v>
      </c>
      <c r="EF60" s="113" t="s">
        <v>184</v>
      </c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3" customFormat="1" ht="15.75" customHeight="1">
      <c r="A61" s="29" t="str">
        <f t="shared" si="11"/>
        <v>57(57)</v>
      </c>
      <c r="B61" s="33" t="s">
        <v>67</v>
      </c>
      <c r="C61" s="62" t="s">
        <v>49</v>
      </c>
      <c r="D61" s="63">
        <f t="shared" si="13"/>
        <v>112.35714285714286</v>
      </c>
      <c r="E61" s="67"/>
      <c r="F61" s="47">
        <f t="shared" si="14"/>
        <v>28</v>
      </c>
      <c r="G61" s="64">
        <f t="shared" si="15"/>
        <v>3146</v>
      </c>
      <c r="H61" s="72"/>
      <c r="I61" s="24">
        <f t="shared" si="16"/>
        <v>0</v>
      </c>
      <c r="J61" s="24">
        <f t="shared" si="17"/>
        <v>0</v>
      </c>
      <c r="K61" s="24">
        <f t="shared" si="18"/>
        <v>0</v>
      </c>
      <c r="L61" s="24">
        <f t="shared" si="19"/>
        <v>0</v>
      </c>
      <c r="M61" s="55">
        <f t="shared" si="20"/>
        <v>0</v>
      </c>
      <c r="N61" s="47">
        <v>50</v>
      </c>
      <c r="O61" s="47">
        <v>166</v>
      </c>
      <c r="P61" s="47">
        <v>102</v>
      </c>
      <c r="Q61" s="47">
        <v>111</v>
      </c>
      <c r="R61" s="47">
        <v>83</v>
      </c>
      <c r="S61" s="47">
        <v>159</v>
      </c>
      <c r="T61" s="47">
        <v>116</v>
      </c>
      <c r="U61" s="47">
        <v>90</v>
      </c>
      <c r="V61" s="47">
        <v>115</v>
      </c>
      <c r="W61" s="47">
        <v>85</v>
      </c>
      <c r="X61" s="47">
        <v>50</v>
      </c>
      <c r="Y61" s="47">
        <v>96</v>
      </c>
      <c r="Z61" s="47">
        <v>133</v>
      </c>
      <c r="AA61" s="47">
        <v>40</v>
      </c>
      <c r="AB61" s="47">
        <v>113</v>
      </c>
      <c r="AC61" s="47">
        <v>105</v>
      </c>
      <c r="AD61" s="47">
        <v>89</v>
      </c>
      <c r="AE61" s="47">
        <v>159</v>
      </c>
      <c r="AF61" s="47">
        <v>116</v>
      </c>
      <c r="AG61" s="47">
        <v>113</v>
      </c>
      <c r="AH61" s="24">
        <v>126</v>
      </c>
      <c r="AI61" s="24">
        <v>116</v>
      </c>
      <c r="AJ61" s="24">
        <v>117</v>
      </c>
      <c r="AK61" s="24">
        <v>143</v>
      </c>
      <c r="AL61" s="24">
        <v>150</v>
      </c>
      <c r="AM61" s="24">
        <v>173</v>
      </c>
      <c r="AN61" s="24">
        <v>121</v>
      </c>
      <c r="AO61" s="24">
        <v>109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17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17"/>
      <c r="DT61" s="17">
        <v>57</v>
      </c>
      <c r="DU61" s="32">
        <f t="shared" si="24"/>
        <v>57</v>
      </c>
      <c r="DV61" s="32">
        <f t="shared" si="21"/>
        <v>57</v>
      </c>
      <c r="DW61" s="16"/>
      <c r="DX61" s="17">
        <v>1</v>
      </c>
      <c r="DY61" s="17"/>
      <c r="DZ61" s="17"/>
      <c r="EA61" s="16"/>
      <c r="EB61" s="17">
        <v>56</v>
      </c>
      <c r="EC61" s="16"/>
      <c r="ED61" s="17">
        <f t="shared" si="22"/>
        <v>57</v>
      </c>
      <c r="EE61" s="17" t="str">
        <f t="shared" si="23"/>
        <v>(57)</v>
      </c>
      <c r="EF61" s="113" t="s">
        <v>184</v>
      </c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3" customFormat="1" ht="15.75" customHeight="1">
      <c r="A62" s="29" t="str">
        <f t="shared" si="11"/>
        <v>58(58)</v>
      </c>
      <c r="B62" s="92" t="s">
        <v>297</v>
      </c>
      <c r="C62" s="62" t="s">
        <v>219</v>
      </c>
      <c r="D62" s="63">
        <f t="shared" si="13"/>
        <v>111.4</v>
      </c>
      <c r="E62" s="67"/>
      <c r="F62" s="47">
        <f t="shared" si="14"/>
        <v>5</v>
      </c>
      <c r="G62" s="64">
        <f t="shared" si="15"/>
        <v>557</v>
      </c>
      <c r="H62" s="72"/>
      <c r="I62" s="24">
        <f t="shared" si="16"/>
        <v>0</v>
      </c>
      <c r="J62" s="24">
        <f t="shared" si="17"/>
        <v>0</v>
      </c>
      <c r="K62" s="24">
        <f t="shared" si="18"/>
        <v>0</v>
      </c>
      <c r="L62" s="24">
        <f t="shared" si="19"/>
        <v>0</v>
      </c>
      <c r="M62" s="55">
        <f t="shared" si="20"/>
        <v>0</v>
      </c>
      <c r="N62" s="47">
        <v>63</v>
      </c>
      <c r="O62" s="47">
        <v>139</v>
      </c>
      <c r="P62" s="47">
        <v>139</v>
      </c>
      <c r="Q62" s="47">
        <v>128</v>
      </c>
      <c r="R62" s="47">
        <v>88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17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17"/>
      <c r="DT62" s="17">
        <v>58</v>
      </c>
      <c r="DU62" s="32">
        <f t="shared" si="24"/>
        <v>58</v>
      </c>
      <c r="DV62" s="32">
        <f t="shared" si="21"/>
        <v>58</v>
      </c>
      <c r="DW62" s="16"/>
      <c r="DX62" s="17">
        <v>1</v>
      </c>
      <c r="DY62" s="17"/>
      <c r="DZ62" s="17"/>
      <c r="EA62" s="16"/>
      <c r="EB62" s="17">
        <v>57</v>
      </c>
      <c r="EC62" s="16"/>
      <c r="ED62" s="17">
        <f t="shared" si="22"/>
        <v>58</v>
      </c>
      <c r="EE62" s="17" t="str">
        <f t="shared" si="23"/>
        <v>(58)</v>
      </c>
      <c r="EF62" s="113" t="s">
        <v>184</v>
      </c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3" customFormat="1" ht="15.75" customHeight="1">
      <c r="A63" s="29" t="str">
        <f t="shared" si="11"/>
        <v>59(59)</v>
      </c>
      <c r="B63" s="33" t="s">
        <v>47</v>
      </c>
      <c r="C63" s="62" t="s">
        <v>128</v>
      </c>
      <c r="D63" s="63">
        <f t="shared" si="13"/>
        <v>111.30769230769231</v>
      </c>
      <c r="E63" s="67"/>
      <c r="F63" s="47">
        <f t="shared" si="14"/>
        <v>13</v>
      </c>
      <c r="G63" s="64">
        <f t="shared" si="15"/>
        <v>1447</v>
      </c>
      <c r="H63" s="72"/>
      <c r="I63" s="24">
        <f t="shared" si="16"/>
        <v>0</v>
      </c>
      <c r="J63" s="24">
        <f t="shared" si="17"/>
        <v>0</v>
      </c>
      <c r="K63" s="24">
        <f t="shared" si="18"/>
        <v>0</v>
      </c>
      <c r="L63" s="24">
        <f t="shared" si="19"/>
        <v>0</v>
      </c>
      <c r="M63" s="55">
        <f t="shared" si="20"/>
        <v>0</v>
      </c>
      <c r="N63" s="47">
        <v>85</v>
      </c>
      <c r="O63" s="47">
        <v>58</v>
      </c>
      <c r="P63" s="47">
        <v>149</v>
      </c>
      <c r="Q63" s="47">
        <v>68</v>
      </c>
      <c r="R63" s="47">
        <v>115</v>
      </c>
      <c r="S63" s="47">
        <v>81</v>
      </c>
      <c r="T63" s="47">
        <v>105</v>
      </c>
      <c r="U63" s="47">
        <v>122</v>
      </c>
      <c r="V63" s="47">
        <v>131</v>
      </c>
      <c r="W63" s="47">
        <v>102</v>
      </c>
      <c r="X63" s="47">
        <v>134</v>
      </c>
      <c r="Y63" s="47">
        <v>171</v>
      </c>
      <c r="Z63" s="47">
        <v>126</v>
      </c>
      <c r="AA63" s="47"/>
      <c r="AB63" s="47"/>
      <c r="AC63" s="47"/>
      <c r="AD63" s="47"/>
      <c r="AE63" s="47"/>
      <c r="AF63" s="47"/>
      <c r="AG63" s="47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17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17"/>
      <c r="DT63" s="17">
        <v>59</v>
      </c>
      <c r="DU63" s="32">
        <f t="shared" si="24"/>
        <v>59</v>
      </c>
      <c r="DV63" s="32">
        <f t="shared" si="21"/>
        <v>59</v>
      </c>
      <c r="DW63" s="16"/>
      <c r="DX63" s="17">
        <v>1</v>
      </c>
      <c r="DY63" s="17"/>
      <c r="DZ63" s="17"/>
      <c r="EA63" s="16"/>
      <c r="EB63" s="17">
        <v>58</v>
      </c>
      <c r="EC63" s="16"/>
      <c r="ED63" s="17">
        <f t="shared" si="22"/>
        <v>59</v>
      </c>
      <c r="EE63" s="17" t="str">
        <f t="shared" si="23"/>
        <v>(59)</v>
      </c>
      <c r="EF63" s="113" t="s">
        <v>184</v>
      </c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3" customFormat="1" ht="15.75" customHeight="1">
      <c r="A64" s="29" t="str">
        <f t="shared" si="11"/>
        <v>60(60)</v>
      </c>
      <c r="B64" s="92" t="s">
        <v>158</v>
      </c>
      <c r="C64" s="95" t="s">
        <v>49</v>
      </c>
      <c r="D64" s="63">
        <f t="shared" si="13"/>
        <v>109.76470588235294</v>
      </c>
      <c r="E64" s="67"/>
      <c r="F64" s="47">
        <f t="shared" si="14"/>
        <v>17</v>
      </c>
      <c r="G64" s="64">
        <f t="shared" si="15"/>
        <v>1866</v>
      </c>
      <c r="H64" s="72"/>
      <c r="I64" s="24">
        <f t="shared" si="16"/>
        <v>0</v>
      </c>
      <c r="J64" s="24">
        <f t="shared" si="17"/>
        <v>0</v>
      </c>
      <c r="K64" s="24">
        <f t="shared" si="18"/>
        <v>0</v>
      </c>
      <c r="L64" s="24">
        <f t="shared" si="19"/>
        <v>0</v>
      </c>
      <c r="M64" s="55">
        <f t="shared" si="20"/>
        <v>0</v>
      </c>
      <c r="N64" s="47">
        <v>108</v>
      </c>
      <c r="O64" s="47">
        <v>93</v>
      </c>
      <c r="P64" s="47">
        <v>62</v>
      </c>
      <c r="Q64" s="47">
        <v>116</v>
      </c>
      <c r="R64" s="47">
        <v>120</v>
      </c>
      <c r="S64" s="47">
        <v>139</v>
      </c>
      <c r="T64" s="47">
        <v>138</v>
      </c>
      <c r="U64" s="47">
        <v>98</v>
      </c>
      <c r="V64" s="47">
        <v>115</v>
      </c>
      <c r="W64" s="47">
        <v>69</v>
      </c>
      <c r="X64" s="47">
        <v>104</v>
      </c>
      <c r="Y64" s="47">
        <v>99</v>
      </c>
      <c r="Z64" s="47">
        <v>130</v>
      </c>
      <c r="AA64" s="47">
        <v>100</v>
      </c>
      <c r="AB64" s="47">
        <v>132</v>
      </c>
      <c r="AC64" s="47">
        <v>146</v>
      </c>
      <c r="AD64" s="47">
        <v>97</v>
      </c>
      <c r="AE64" s="47"/>
      <c r="AF64" s="47"/>
      <c r="AG64" s="47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17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17"/>
      <c r="DT64" s="17">
        <v>60</v>
      </c>
      <c r="DU64" s="32">
        <f t="shared" si="24"/>
        <v>60</v>
      </c>
      <c r="DV64" s="32">
        <f t="shared" si="21"/>
        <v>60</v>
      </c>
      <c r="DW64" s="16"/>
      <c r="DX64" s="17">
        <v>1</v>
      </c>
      <c r="DY64" s="17"/>
      <c r="DZ64" s="17"/>
      <c r="EA64" s="16"/>
      <c r="EB64" s="17">
        <v>59</v>
      </c>
      <c r="EC64" s="16"/>
      <c r="ED64" s="17">
        <f t="shared" si="22"/>
        <v>60</v>
      </c>
      <c r="EE64" s="17" t="str">
        <f t="shared" si="23"/>
        <v>(60)</v>
      </c>
      <c r="EF64" s="113" t="s">
        <v>184</v>
      </c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3" customFormat="1" ht="15.75" customHeight="1">
      <c r="A65" s="29" t="str">
        <f t="shared" si="11"/>
        <v>61(61)</v>
      </c>
      <c r="B65" s="92" t="s">
        <v>50</v>
      </c>
      <c r="C65" s="62" t="s">
        <v>49</v>
      </c>
      <c r="D65" s="63">
        <f t="shared" si="13"/>
        <v>109.63333333333334</v>
      </c>
      <c r="E65" s="67"/>
      <c r="F65" s="47">
        <f t="shared" si="14"/>
        <v>30</v>
      </c>
      <c r="G65" s="64">
        <f t="shared" si="15"/>
        <v>3289</v>
      </c>
      <c r="H65" s="72"/>
      <c r="I65" s="24">
        <f t="shared" si="16"/>
        <v>0</v>
      </c>
      <c r="J65" s="24">
        <f t="shared" si="17"/>
        <v>0</v>
      </c>
      <c r="K65" s="24">
        <f t="shared" si="18"/>
        <v>0</v>
      </c>
      <c r="L65" s="24">
        <f t="shared" si="19"/>
        <v>0</v>
      </c>
      <c r="M65" s="55">
        <f t="shared" si="20"/>
        <v>0</v>
      </c>
      <c r="N65" s="47">
        <v>142</v>
      </c>
      <c r="O65" s="47">
        <v>81</v>
      </c>
      <c r="P65" s="47">
        <v>92</v>
      </c>
      <c r="Q65" s="47">
        <v>98</v>
      </c>
      <c r="R65" s="47">
        <v>81</v>
      </c>
      <c r="S65" s="47">
        <v>114</v>
      </c>
      <c r="T65" s="47">
        <v>118</v>
      </c>
      <c r="U65" s="47">
        <v>110</v>
      </c>
      <c r="V65" s="47">
        <v>89</v>
      </c>
      <c r="W65" s="47">
        <v>78</v>
      </c>
      <c r="X65" s="47">
        <v>127</v>
      </c>
      <c r="Y65" s="47">
        <v>72</v>
      </c>
      <c r="Z65" s="47">
        <v>116</v>
      </c>
      <c r="AA65" s="47">
        <v>112</v>
      </c>
      <c r="AB65" s="47">
        <v>38</v>
      </c>
      <c r="AC65" s="47">
        <v>93</v>
      </c>
      <c r="AD65" s="47">
        <v>78</v>
      </c>
      <c r="AE65" s="47">
        <v>98</v>
      </c>
      <c r="AF65" s="47">
        <v>110</v>
      </c>
      <c r="AG65" s="47">
        <v>121</v>
      </c>
      <c r="AH65" s="24">
        <v>139</v>
      </c>
      <c r="AI65" s="24">
        <v>128</v>
      </c>
      <c r="AJ65" s="24">
        <v>138</v>
      </c>
      <c r="AK65" s="24">
        <v>126</v>
      </c>
      <c r="AL65" s="24">
        <v>142</v>
      </c>
      <c r="AM65" s="24">
        <v>133</v>
      </c>
      <c r="AN65" s="24">
        <v>151</v>
      </c>
      <c r="AO65" s="24">
        <v>115</v>
      </c>
      <c r="AP65" s="24">
        <v>143</v>
      </c>
      <c r="AQ65" s="24">
        <v>106</v>
      </c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17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17"/>
      <c r="DT65" s="17">
        <v>61</v>
      </c>
      <c r="DU65" s="32">
        <f t="shared" si="24"/>
        <v>61</v>
      </c>
      <c r="DV65" s="32">
        <f t="shared" si="21"/>
        <v>61</v>
      </c>
      <c r="DW65" s="16"/>
      <c r="DX65" s="17">
        <v>1</v>
      </c>
      <c r="DY65" s="17"/>
      <c r="DZ65" s="17"/>
      <c r="EA65" s="16"/>
      <c r="EB65" s="17">
        <v>60</v>
      </c>
      <c r="EC65" s="16"/>
      <c r="ED65" s="17">
        <f t="shared" si="22"/>
        <v>61</v>
      </c>
      <c r="EE65" s="17" t="str">
        <f t="shared" si="23"/>
        <v>(61)</v>
      </c>
      <c r="EF65" s="113" t="s">
        <v>184</v>
      </c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3" customFormat="1" ht="15.75" customHeight="1">
      <c r="A66" s="61" t="str">
        <f t="shared" ref="A66:A69" si="25">IF(H66="x",DU66&amp;" ("&amp;EF66&amp;")",DU66&amp;" ("&amp;DT66&amp;")")</f>
        <v>62 (62)</v>
      </c>
      <c r="B66" s="92" t="s">
        <v>75</v>
      </c>
      <c r="C66" s="62" t="s">
        <v>57</v>
      </c>
      <c r="D66" s="63">
        <f t="shared" si="13"/>
        <v>108.52941176470588</v>
      </c>
      <c r="E66" s="98"/>
      <c r="F66" s="47">
        <f t="shared" si="14"/>
        <v>17</v>
      </c>
      <c r="G66" s="64">
        <f t="shared" si="15"/>
        <v>1845</v>
      </c>
      <c r="H66" s="72"/>
      <c r="I66" s="24">
        <f t="shared" si="16"/>
        <v>0</v>
      </c>
      <c r="J66" s="24">
        <f t="shared" si="17"/>
        <v>0</v>
      </c>
      <c r="K66" s="24">
        <f t="shared" si="18"/>
        <v>0</v>
      </c>
      <c r="L66" s="24">
        <f t="shared" si="19"/>
        <v>0</v>
      </c>
      <c r="M66" s="55">
        <f t="shared" si="20"/>
        <v>0</v>
      </c>
      <c r="N66" s="47">
        <v>149</v>
      </c>
      <c r="O66" s="47">
        <v>97</v>
      </c>
      <c r="P66" s="47">
        <v>63</v>
      </c>
      <c r="Q66" s="47">
        <v>101</v>
      </c>
      <c r="R66" s="47">
        <v>143</v>
      </c>
      <c r="S66" s="47">
        <v>83</v>
      </c>
      <c r="T66" s="47">
        <v>138</v>
      </c>
      <c r="U66" s="47">
        <v>104</v>
      </c>
      <c r="V66" s="47">
        <v>108</v>
      </c>
      <c r="W66" s="47">
        <v>91</v>
      </c>
      <c r="X66" s="47">
        <v>140</v>
      </c>
      <c r="Y66" s="47">
        <v>147</v>
      </c>
      <c r="Z66" s="47">
        <v>165</v>
      </c>
      <c r="AA66" s="47">
        <v>108</v>
      </c>
      <c r="AB66" s="47">
        <v>47</v>
      </c>
      <c r="AC66" s="47">
        <v>57</v>
      </c>
      <c r="AD66" s="47">
        <v>104</v>
      </c>
      <c r="AE66" s="47"/>
      <c r="AF66" s="47"/>
      <c r="AG66" s="47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17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17"/>
      <c r="DT66" s="17">
        <v>62</v>
      </c>
      <c r="DU66" s="32">
        <f t="shared" si="24"/>
        <v>62</v>
      </c>
      <c r="DV66" s="32">
        <f t="shared" si="21"/>
        <v>62</v>
      </c>
      <c r="DW66" s="16"/>
      <c r="DX66" s="17">
        <v>1</v>
      </c>
      <c r="DY66" s="17"/>
      <c r="DZ66" s="17"/>
      <c r="EA66" s="16"/>
      <c r="EB66" s="17">
        <v>61</v>
      </c>
      <c r="EC66" s="16"/>
      <c r="ED66" s="17">
        <f t="shared" si="22"/>
        <v>62</v>
      </c>
      <c r="EE66" s="17" t="str">
        <f t="shared" si="23"/>
        <v>(62)</v>
      </c>
      <c r="EF66" s="113" t="s">
        <v>184</v>
      </c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3" customFormat="1" ht="15.75" customHeight="1">
      <c r="A67" s="61" t="str">
        <f t="shared" si="25"/>
        <v>63 (63)</v>
      </c>
      <c r="B67" s="92" t="s">
        <v>172</v>
      </c>
      <c r="C67" s="62" t="s">
        <v>102</v>
      </c>
      <c r="D67" s="63">
        <f t="shared" si="13"/>
        <v>107.96666666666667</v>
      </c>
      <c r="E67" s="98"/>
      <c r="F67" s="47">
        <f t="shared" si="14"/>
        <v>30</v>
      </c>
      <c r="G67" s="64">
        <f t="shared" si="15"/>
        <v>3239</v>
      </c>
      <c r="H67" s="72"/>
      <c r="I67" s="24">
        <f t="shared" si="16"/>
        <v>0</v>
      </c>
      <c r="J67" s="24">
        <f t="shared" si="17"/>
        <v>0</v>
      </c>
      <c r="K67" s="24">
        <f t="shared" si="18"/>
        <v>0</v>
      </c>
      <c r="L67" s="24">
        <f t="shared" si="19"/>
        <v>0</v>
      </c>
      <c r="M67" s="55">
        <f t="shared" si="20"/>
        <v>0</v>
      </c>
      <c r="N67" s="47">
        <v>127</v>
      </c>
      <c r="O67" s="47">
        <v>98</v>
      </c>
      <c r="P67" s="47">
        <v>113</v>
      </c>
      <c r="Q67" s="47">
        <v>87</v>
      </c>
      <c r="R67" s="47">
        <v>108</v>
      </c>
      <c r="S67" s="47">
        <v>140</v>
      </c>
      <c r="T67" s="47">
        <v>148</v>
      </c>
      <c r="U67" s="47">
        <v>146</v>
      </c>
      <c r="V67" s="47">
        <v>78</v>
      </c>
      <c r="W67" s="47">
        <v>103</v>
      </c>
      <c r="X67" s="47">
        <v>97</v>
      </c>
      <c r="Y67" s="47">
        <v>120</v>
      </c>
      <c r="Z67" s="47">
        <v>130</v>
      </c>
      <c r="AA67" s="47">
        <v>102</v>
      </c>
      <c r="AB67" s="47">
        <v>149</v>
      </c>
      <c r="AC67" s="47">
        <v>127</v>
      </c>
      <c r="AD67" s="47">
        <v>60</v>
      </c>
      <c r="AE67" s="47">
        <v>96</v>
      </c>
      <c r="AF67" s="47">
        <v>129</v>
      </c>
      <c r="AG67" s="47">
        <v>76</v>
      </c>
      <c r="AH67" s="24">
        <v>80</v>
      </c>
      <c r="AI67" s="24">
        <v>151</v>
      </c>
      <c r="AJ67" s="24">
        <v>104</v>
      </c>
      <c r="AK67" s="24">
        <v>109</v>
      </c>
      <c r="AL67" s="24">
        <v>104</v>
      </c>
      <c r="AM67" s="24">
        <v>109</v>
      </c>
      <c r="AN67" s="24">
        <v>83</v>
      </c>
      <c r="AO67" s="24">
        <v>82</v>
      </c>
      <c r="AP67" s="24">
        <v>72</v>
      </c>
      <c r="AQ67" s="24">
        <v>111</v>
      </c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17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17"/>
      <c r="DT67" s="17">
        <v>63</v>
      </c>
      <c r="DU67" s="32">
        <f t="shared" si="24"/>
        <v>63</v>
      </c>
      <c r="DV67" s="32">
        <f t="shared" si="21"/>
        <v>63</v>
      </c>
      <c r="DW67" s="16"/>
      <c r="DX67" s="17">
        <v>1</v>
      </c>
      <c r="DY67" s="17"/>
      <c r="DZ67" s="17"/>
      <c r="EA67" s="16"/>
      <c r="EB67" s="17">
        <v>62</v>
      </c>
      <c r="EC67" s="16"/>
      <c r="ED67" s="17">
        <f t="shared" si="22"/>
        <v>63</v>
      </c>
      <c r="EE67" s="17" t="str">
        <f t="shared" si="23"/>
        <v>(63)</v>
      </c>
      <c r="EF67" s="113" t="s">
        <v>184</v>
      </c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3" customFormat="1" ht="15.75" customHeight="1">
      <c r="A68" s="61" t="str">
        <f t="shared" si="25"/>
        <v>64 (64)</v>
      </c>
      <c r="B68" s="92" t="s">
        <v>191</v>
      </c>
      <c r="C68" s="62" t="s">
        <v>38</v>
      </c>
      <c r="D68" s="63">
        <f t="shared" si="13"/>
        <v>106.77777777777777</v>
      </c>
      <c r="E68" s="67"/>
      <c r="F68" s="47">
        <f t="shared" si="14"/>
        <v>9</v>
      </c>
      <c r="G68" s="64">
        <f t="shared" si="15"/>
        <v>961</v>
      </c>
      <c r="H68" s="72"/>
      <c r="I68" s="24">
        <f t="shared" si="16"/>
        <v>0</v>
      </c>
      <c r="J68" s="24">
        <f t="shared" si="17"/>
        <v>0</v>
      </c>
      <c r="K68" s="24">
        <f t="shared" si="18"/>
        <v>0</v>
      </c>
      <c r="L68" s="24">
        <f t="shared" si="19"/>
        <v>0</v>
      </c>
      <c r="M68" s="55">
        <f t="shared" si="20"/>
        <v>0</v>
      </c>
      <c r="N68" s="47">
        <v>115</v>
      </c>
      <c r="O68" s="47">
        <v>138</v>
      </c>
      <c r="P68" s="47">
        <v>138</v>
      </c>
      <c r="Q68" s="47">
        <v>50</v>
      </c>
      <c r="R68" s="47">
        <v>94</v>
      </c>
      <c r="S68" s="47">
        <v>84</v>
      </c>
      <c r="T68" s="47">
        <v>116</v>
      </c>
      <c r="U68" s="47">
        <v>90</v>
      </c>
      <c r="V68" s="47">
        <v>136</v>
      </c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17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17"/>
      <c r="DT68" s="17">
        <v>64</v>
      </c>
      <c r="DU68" s="32">
        <f t="shared" si="24"/>
        <v>64</v>
      </c>
      <c r="DV68" s="32">
        <f t="shared" si="21"/>
        <v>64</v>
      </c>
      <c r="DW68" s="16"/>
      <c r="DX68" s="17">
        <v>1</v>
      </c>
      <c r="DY68" s="17"/>
      <c r="DZ68" s="17"/>
      <c r="EA68" s="16"/>
      <c r="EB68" s="17">
        <v>64</v>
      </c>
      <c r="EC68" s="16"/>
      <c r="ED68" s="17">
        <f t="shared" si="22"/>
        <v>64</v>
      </c>
      <c r="EE68" s="17" t="str">
        <f t="shared" si="23"/>
        <v>(64)</v>
      </c>
      <c r="EF68" s="113" t="s">
        <v>184</v>
      </c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3" customFormat="1" ht="15.75" customHeight="1">
      <c r="A69" s="61" t="str">
        <f t="shared" si="25"/>
        <v>65 (65)</v>
      </c>
      <c r="B69" s="33" t="s">
        <v>71</v>
      </c>
      <c r="C69" s="62" t="s">
        <v>102</v>
      </c>
      <c r="D69" s="63">
        <f t="shared" ref="D69:D100" si="26">IF(F69&gt;0.5,(G69/F69),0)</f>
        <v>106.39285714285714</v>
      </c>
      <c r="E69"/>
      <c r="F69" s="24">
        <f t="shared" ref="F69:F100" si="27">COUNT(N69:BO69)</f>
        <v>28</v>
      </c>
      <c r="G69" s="14">
        <f t="shared" ref="G69:G100" si="28">SUM(N69:BO69)</f>
        <v>2979</v>
      </c>
      <c r="H69" s="72"/>
      <c r="I69" s="24">
        <f t="shared" ref="I69:I100" si="29">COUNTIF(BQ69:DR69,2)</f>
        <v>0</v>
      </c>
      <c r="J69" s="24">
        <f t="shared" ref="J69:J100" si="30">COUNTIF(BQ69:DR69,-2)</f>
        <v>0</v>
      </c>
      <c r="K69" s="24">
        <f t="shared" ref="K69:K100" si="31">COUNTIF(BQ69:DR69,1)</f>
        <v>0</v>
      </c>
      <c r="L69" s="24">
        <f t="shared" ref="L69:L100" si="32">COUNTIF(BQ69:DR69,-1)</f>
        <v>0</v>
      </c>
      <c r="M69" s="55">
        <f t="shared" ref="M69:M100" si="33">IF(F69&gt;0,(I69+K69)/(F69),0)</f>
        <v>0</v>
      </c>
      <c r="N69" s="47">
        <v>161</v>
      </c>
      <c r="O69" s="47">
        <v>94</v>
      </c>
      <c r="P69" s="47">
        <v>57</v>
      </c>
      <c r="Q69" s="47">
        <v>144</v>
      </c>
      <c r="R69" s="47">
        <v>138</v>
      </c>
      <c r="S69" s="47">
        <v>167</v>
      </c>
      <c r="T69" s="47">
        <v>112</v>
      </c>
      <c r="U69" s="47">
        <v>128</v>
      </c>
      <c r="V69" s="47">
        <v>90</v>
      </c>
      <c r="W69" s="47">
        <v>93</v>
      </c>
      <c r="X69" s="47">
        <v>101</v>
      </c>
      <c r="Y69" s="47">
        <v>72</v>
      </c>
      <c r="Z69" s="47">
        <v>129</v>
      </c>
      <c r="AA69" s="47">
        <v>55</v>
      </c>
      <c r="AB69" s="47">
        <v>79</v>
      </c>
      <c r="AC69" s="47">
        <v>105</v>
      </c>
      <c r="AD69" s="47">
        <v>98</v>
      </c>
      <c r="AE69" s="47">
        <v>128</v>
      </c>
      <c r="AF69" s="47">
        <v>121</v>
      </c>
      <c r="AG69" s="47">
        <v>124</v>
      </c>
      <c r="AH69" s="24">
        <v>101</v>
      </c>
      <c r="AI69" s="24">
        <v>86</v>
      </c>
      <c r="AJ69" s="24">
        <v>69</v>
      </c>
      <c r="AK69" s="24">
        <v>80</v>
      </c>
      <c r="AL69" s="24">
        <v>142</v>
      </c>
      <c r="AM69" s="24">
        <v>91</v>
      </c>
      <c r="AN69" s="24">
        <v>92</v>
      </c>
      <c r="AO69" s="24">
        <v>122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17"/>
      <c r="BQ69" s="24"/>
      <c r="BR69" s="24"/>
      <c r="BS69" s="24"/>
      <c r="BT69" s="24"/>
      <c r="BU69" s="24"/>
      <c r="BV69" s="24"/>
      <c r="BW69" s="24"/>
      <c r="BX69" s="47"/>
      <c r="BY69" s="47"/>
      <c r="BZ69" s="47"/>
      <c r="CA69" s="47"/>
      <c r="CB69" s="47"/>
      <c r="CC69" s="47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17"/>
      <c r="DT69" s="17">
        <v>65</v>
      </c>
      <c r="DU69" s="32">
        <f t="shared" si="24"/>
        <v>65</v>
      </c>
      <c r="DV69" s="32">
        <f t="shared" ref="DV69:DV100" si="34">IF(DX69=1,ROW(65:65),"-")</f>
        <v>65</v>
      </c>
      <c r="DW69" s="16"/>
      <c r="DX69" s="17">
        <v>1</v>
      </c>
      <c r="DY69" s="17"/>
      <c r="DZ69" s="17"/>
      <c r="EA69" s="16"/>
      <c r="EB69" s="17">
        <v>65</v>
      </c>
      <c r="EC69" s="16"/>
      <c r="ED69" s="17">
        <f t="shared" ref="ED69:ED100" si="35">IF(DX69=1,DU69,IF(DX69="",DU69,""))</f>
        <v>65</v>
      </c>
      <c r="EE69" s="17" t="str">
        <f t="shared" ref="EE69:EE100" si="36">IF(DX69=1,"("&amp;DT69&amp;")","("&amp;DV69&amp;")")</f>
        <v>(65)</v>
      </c>
      <c r="EF69" s="113" t="s">
        <v>184</v>
      </c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3" customFormat="1" ht="15.75" customHeight="1">
      <c r="A70" s="61" t="str">
        <f t="shared" ref="A70:A123" si="37">IF(H70="x",DU70&amp;" ("&amp;EF70&amp;")",DU70&amp;" ("&amp;DT70&amp;")")</f>
        <v>66 (69)</v>
      </c>
      <c r="B70" s="92" t="s">
        <v>220</v>
      </c>
      <c r="C70" s="95" t="s">
        <v>219</v>
      </c>
      <c r="D70" s="63">
        <f t="shared" si="26"/>
        <v>105.45161290322581</v>
      </c>
      <c r="E70" s="98"/>
      <c r="F70" s="47">
        <f t="shared" si="27"/>
        <v>31</v>
      </c>
      <c r="G70" s="64">
        <f t="shared" si="28"/>
        <v>3269</v>
      </c>
      <c r="H70" s="72"/>
      <c r="I70" s="24">
        <f t="shared" si="29"/>
        <v>0</v>
      </c>
      <c r="J70" s="24">
        <f t="shared" si="30"/>
        <v>0</v>
      </c>
      <c r="K70" s="24">
        <f t="shared" si="31"/>
        <v>0</v>
      </c>
      <c r="L70" s="24">
        <f t="shared" si="32"/>
        <v>0</v>
      </c>
      <c r="M70" s="55">
        <f t="shared" si="33"/>
        <v>0</v>
      </c>
      <c r="N70" s="47">
        <v>98</v>
      </c>
      <c r="O70" s="47">
        <v>36</v>
      </c>
      <c r="P70" s="47">
        <v>142</v>
      </c>
      <c r="Q70" s="47">
        <v>128</v>
      </c>
      <c r="R70" s="47">
        <v>90</v>
      </c>
      <c r="S70" s="47">
        <v>73</v>
      </c>
      <c r="T70" s="47">
        <v>135</v>
      </c>
      <c r="U70" s="47">
        <v>68</v>
      </c>
      <c r="V70" s="47">
        <v>118</v>
      </c>
      <c r="W70" s="47">
        <v>117</v>
      </c>
      <c r="X70" s="47">
        <v>125</v>
      </c>
      <c r="Y70" s="47">
        <v>96</v>
      </c>
      <c r="Z70" s="47">
        <v>105</v>
      </c>
      <c r="AA70" s="47">
        <v>63</v>
      </c>
      <c r="AB70" s="47">
        <v>62</v>
      </c>
      <c r="AC70" s="47">
        <v>109</v>
      </c>
      <c r="AD70" s="47">
        <v>109</v>
      </c>
      <c r="AE70" s="47">
        <v>97</v>
      </c>
      <c r="AF70" s="47">
        <v>144</v>
      </c>
      <c r="AG70" s="47">
        <v>134</v>
      </c>
      <c r="AH70" s="24">
        <v>85</v>
      </c>
      <c r="AI70" s="24">
        <v>63</v>
      </c>
      <c r="AJ70" s="24">
        <v>129</v>
      </c>
      <c r="AK70" s="24">
        <v>158</v>
      </c>
      <c r="AL70" s="24">
        <v>102</v>
      </c>
      <c r="AM70" s="24">
        <v>99</v>
      </c>
      <c r="AN70" s="24">
        <v>89</v>
      </c>
      <c r="AO70" s="24">
        <v>142</v>
      </c>
      <c r="AP70" s="24">
        <v>88</v>
      </c>
      <c r="AQ70" s="24">
        <v>142</v>
      </c>
      <c r="AR70" s="24">
        <v>123</v>
      </c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17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17"/>
      <c r="DT70" s="17">
        <v>69</v>
      </c>
      <c r="DU70" s="32">
        <f t="shared" si="24"/>
        <v>66</v>
      </c>
      <c r="DV70" s="32">
        <f t="shared" si="34"/>
        <v>66</v>
      </c>
      <c r="DW70" s="16"/>
      <c r="DX70" s="17">
        <v>1</v>
      </c>
      <c r="DY70" s="17"/>
      <c r="DZ70" s="17"/>
      <c r="EA70" s="16"/>
      <c r="EB70" s="17">
        <v>66</v>
      </c>
      <c r="EC70" s="16"/>
      <c r="ED70" s="17">
        <f t="shared" si="35"/>
        <v>66</v>
      </c>
      <c r="EE70" s="17" t="str">
        <f t="shared" si="36"/>
        <v>(69)</v>
      </c>
      <c r="EF70" s="113" t="s">
        <v>184</v>
      </c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3" customFormat="1" ht="15.75" customHeight="1">
      <c r="A71" s="61" t="str">
        <f t="shared" si="37"/>
        <v>67 (66)</v>
      </c>
      <c r="B71" s="92" t="s">
        <v>131</v>
      </c>
      <c r="C71" s="62" t="s">
        <v>209</v>
      </c>
      <c r="D71" s="63">
        <f t="shared" si="26"/>
        <v>105.4</v>
      </c>
      <c r="E71" s="98"/>
      <c r="F71" s="47">
        <f t="shared" si="27"/>
        <v>5</v>
      </c>
      <c r="G71" s="64">
        <f t="shared" si="28"/>
        <v>527</v>
      </c>
      <c r="H71" s="72"/>
      <c r="I71" s="24">
        <f t="shared" si="29"/>
        <v>0</v>
      </c>
      <c r="J71" s="24">
        <f t="shared" si="30"/>
        <v>0</v>
      </c>
      <c r="K71" s="24">
        <f t="shared" si="31"/>
        <v>0</v>
      </c>
      <c r="L71" s="24">
        <f t="shared" si="32"/>
        <v>0</v>
      </c>
      <c r="M71" s="55">
        <f t="shared" si="33"/>
        <v>0</v>
      </c>
      <c r="N71" s="47">
        <v>107</v>
      </c>
      <c r="O71" s="47">
        <v>133</v>
      </c>
      <c r="P71" s="47">
        <v>90</v>
      </c>
      <c r="Q71" s="47">
        <v>123</v>
      </c>
      <c r="R71" s="47">
        <v>74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17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17"/>
      <c r="DT71" s="17">
        <v>66</v>
      </c>
      <c r="DU71" s="32">
        <f t="shared" si="24"/>
        <v>67</v>
      </c>
      <c r="DV71" s="32">
        <f t="shared" si="34"/>
        <v>67</v>
      </c>
      <c r="DW71" s="16"/>
      <c r="DX71" s="17">
        <v>1</v>
      </c>
      <c r="DY71" s="17"/>
      <c r="DZ71" s="17"/>
      <c r="EA71" s="16"/>
      <c r="EB71" s="17">
        <v>67</v>
      </c>
      <c r="EC71" s="16"/>
      <c r="ED71" s="17">
        <f t="shared" si="35"/>
        <v>67</v>
      </c>
      <c r="EE71" s="17" t="str">
        <f t="shared" si="36"/>
        <v>(66)</v>
      </c>
      <c r="EF71" s="113" t="s">
        <v>184</v>
      </c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3" customFormat="1" ht="15.75" customHeight="1">
      <c r="A72" s="61" t="str">
        <f t="shared" si="37"/>
        <v>68 (67)</v>
      </c>
      <c r="B72" s="100" t="s">
        <v>146</v>
      </c>
      <c r="C72" s="101" t="s">
        <v>38</v>
      </c>
      <c r="D72" s="63">
        <f t="shared" si="26"/>
        <v>104.42857142857143</v>
      </c>
      <c r="E72"/>
      <c r="F72" s="24">
        <f t="shared" si="27"/>
        <v>14</v>
      </c>
      <c r="G72" s="14">
        <f t="shared" si="28"/>
        <v>1462</v>
      </c>
      <c r="H72" s="72"/>
      <c r="I72" s="24">
        <f t="shared" si="29"/>
        <v>0</v>
      </c>
      <c r="J72" s="24">
        <f t="shared" si="30"/>
        <v>0</v>
      </c>
      <c r="K72" s="24">
        <f t="shared" si="31"/>
        <v>0</v>
      </c>
      <c r="L72" s="24">
        <f t="shared" si="32"/>
        <v>0</v>
      </c>
      <c r="M72" s="55">
        <f t="shared" si="33"/>
        <v>0</v>
      </c>
      <c r="N72" s="47">
        <v>97</v>
      </c>
      <c r="O72" s="47">
        <v>113</v>
      </c>
      <c r="P72" s="47">
        <v>119</v>
      </c>
      <c r="Q72" s="47">
        <v>97</v>
      </c>
      <c r="R72" s="47">
        <v>145</v>
      </c>
      <c r="S72" s="47">
        <v>76</v>
      </c>
      <c r="T72" s="47">
        <v>85</v>
      </c>
      <c r="U72" s="47">
        <v>88</v>
      </c>
      <c r="V72" s="47">
        <v>123</v>
      </c>
      <c r="W72" s="47">
        <v>135</v>
      </c>
      <c r="X72" s="47">
        <v>90</v>
      </c>
      <c r="Y72" s="47">
        <v>98</v>
      </c>
      <c r="Z72" s="47">
        <v>105</v>
      </c>
      <c r="AA72" s="47">
        <v>91</v>
      </c>
      <c r="AB72" s="47"/>
      <c r="AC72" s="47"/>
      <c r="AD72" s="47"/>
      <c r="AE72" s="47"/>
      <c r="AF72" s="47"/>
      <c r="AG72" s="47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17"/>
      <c r="BQ72" s="24"/>
      <c r="BR72" s="24"/>
      <c r="BS72" s="47"/>
      <c r="BT72" s="47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17"/>
      <c r="DT72" s="17">
        <v>67</v>
      </c>
      <c r="DU72" s="32">
        <f t="shared" si="24"/>
        <v>68</v>
      </c>
      <c r="DV72" s="32">
        <f t="shared" si="34"/>
        <v>68</v>
      </c>
      <c r="DW72" s="16"/>
      <c r="DX72" s="17">
        <v>1</v>
      </c>
      <c r="DY72" s="17"/>
      <c r="DZ72" s="17"/>
      <c r="EA72" s="16"/>
      <c r="EB72" s="17">
        <v>68</v>
      </c>
      <c r="EC72" s="16"/>
      <c r="ED72" s="17">
        <f t="shared" si="35"/>
        <v>68</v>
      </c>
      <c r="EE72" s="17" t="str">
        <f t="shared" si="36"/>
        <v>(67)</v>
      </c>
      <c r="EF72" s="113" t="s">
        <v>184</v>
      </c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3" customFormat="1" ht="15.75" customHeight="1">
      <c r="A73" s="61" t="str">
        <f t="shared" si="37"/>
        <v>69 (68)</v>
      </c>
      <c r="B73" s="40" t="s">
        <v>41</v>
      </c>
      <c r="C73" s="45" t="s">
        <v>79</v>
      </c>
      <c r="D73" s="38">
        <f t="shared" si="26"/>
        <v>104.2</v>
      </c>
      <c r="E73"/>
      <c r="F73" s="24">
        <f t="shared" si="27"/>
        <v>10</v>
      </c>
      <c r="G73" s="14">
        <f t="shared" si="28"/>
        <v>1042</v>
      </c>
      <c r="H73" s="72"/>
      <c r="I73" s="24">
        <f t="shared" si="29"/>
        <v>0</v>
      </c>
      <c r="J73" s="24">
        <f t="shared" si="30"/>
        <v>0</v>
      </c>
      <c r="K73" s="24">
        <f t="shared" si="31"/>
        <v>0</v>
      </c>
      <c r="L73" s="24">
        <f t="shared" si="32"/>
        <v>0</v>
      </c>
      <c r="M73" s="55">
        <f t="shared" si="33"/>
        <v>0</v>
      </c>
      <c r="N73" s="47">
        <v>104</v>
      </c>
      <c r="O73" s="47">
        <v>109</v>
      </c>
      <c r="P73" s="47">
        <v>139</v>
      </c>
      <c r="Q73" s="47">
        <v>57</v>
      </c>
      <c r="R73" s="47">
        <v>99</v>
      </c>
      <c r="S73" s="47">
        <v>58</v>
      </c>
      <c r="T73" s="47">
        <v>95</v>
      </c>
      <c r="U73" s="47">
        <v>119</v>
      </c>
      <c r="V73" s="47">
        <v>133</v>
      </c>
      <c r="W73" s="47">
        <v>129</v>
      </c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17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17"/>
      <c r="DT73" s="17">
        <v>68</v>
      </c>
      <c r="DU73" s="32">
        <f t="shared" si="24"/>
        <v>69</v>
      </c>
      <c r="DV73" s="32">
        <f t="shared" si="34"/>
        <v>69</v>
      </c>
      <c r="DW73" s="16"/>
      <c r="DX73" s="17">
        <v>1</v>
      </c>
      <c r="DY73" s="17"/>
      <c r="DZ73" s="17"/>
      <c r="EA73" s="16"/>
      <c r="EB73" s="17">
        <v>69</v>
      </c>
      <c r="EC73" s="16"/>
      <c r="ED73" s="17">
        <f t="shared" si="35"/>
        <v>69</v>
      </c>
      <c r="EE73" s="17" t="str">
        <f t="shared" si="36"/>
        <v>(68)</v>
      </c>
      <c r="EF73" s="113" t="s">
        <v>184</v>
      </c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3" customFormat="1" ht="15.75" customHeight="1">
      <c r="A74" s="61" t="str">
        <f t="shared" si="37"/>
        <v>70 (70)</v>
      </c>
      <c r="B74" s="100" t="s">
        <v>161</v>
      </c>
      <c r="C74" s="101" t="s">
        <v>49</v>
      </c>
      <c r="D74" s="63">
        <f t="shared" si="26"/>
        <v>104.10344827586206</v>
      </c>
      <c r="E74" s="67"/>
      <c r="F74" s="47">
        <f t="shared" si="27"/>
        <v>29</v>
      </c>
      <c r="G74" s="64">
        <f t="shared" si="28"/>
        <v>3019</v>
      </c>
      <c r="H74" s="72"/>
      <c r="I74" s="24">
        <f t="shared" si="29"/>
        <v>0</v>
      </c>
      <c r="J74" s="24">
        <f t="shared" si="30"/>
        <v>0</v>
      </c>
      <c r="K74" s="24">
        <f t="shared" si="31"/>
        <v>0</v>
      </c>
      <c r="L74" s="24">
        <f t="shared" si="32"/>
        <v>0</v>
      </c>
      <c r="M74" s="55">
        <f t="shared" si="33"/>
        <v>0</v>
      </c>
      <c r="N74" s="47">
        <v>149</v>
      </c>
      <c r="O74" s="47">
        <v>48</v>
      </c>
      <c r="P74" s="47">
        <v>99</v>
      </c>
      <c r="Q74" s="47">
        <v>88</v>
      </c>
      <c r="R74" s="47">
        <v>65</v>
      </c>
      <c r="S74" s="47">
        <v>94</v>
      </c>
      <c r="T74" s="47">
        <v>89</v>
      </c>
      <c r="U74" s="47">
        <v>88</v>
      </c>
      <c r="V74" s="47">
        <v>90</v>
      </c>
      <c r="W74" s="47">
        <v>79</v>
      </c>
      <c r="X74" s="47">
        <v>104</v>
      </c>
      <c r="Y74" s="47">
        <v>84</v>
      </c>
      <c r="Z74" s="47">
        <v>84</v>
      </c>
      <c r="AA74" s="47">
        <v>106</v>
      </c>
      <c r="AB74" s="47">
        <v>170</v>
      </c>
      <c r="AC74" s="47">
        <v>76</v>
      </c>
      <c r="AD74" s="47">
        <v>135</v>
      </c>
      <c r="AE74" s="47">
        <v>127</v>
      </c>
      <c r="AF74" s="47">
        <v>99</v>
      </c>
      <c r="AG74" s="47">
        <v>90</v>
      </c>
      <c r="AH74" s="24">
        <v>106</v>
      </c>
      <c r="AI74" s="24">
        <v>100</v>
      </c>
      <c r="AJ74" s="24">
        <v>161</v>
      </c>
      <c r="AK74" s="24">
        <v>144</v>
      </c>
      <c r="AL74" s="24">
        <v>58</v>
      </c>
      <c r="AM74" s="24">
        <v>103</v>
      </c>
      <c r="AN74" s="24">
        <v>146</v>
      </c>
      <c r="AO74" s="24">
        <v>82</v>
      </c>
      <c r="AP74" s="24">
        <v>155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17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17"/>
      <c r="DT74" s="17">
        <v>70</v>
      </c>
      <c r="DU74" s="32">
        <f t="shared" si="24"/>
        <v>70</v>
      </c>
      <c r="DV74" s="32">
        <f t="shared" si="34"/>
        <v>70</v>
      </c>
      <c r="DW74" s="16"/>
      <c r="DX74" s="17">
        <v>1</v>
      </c>
      <c r="DY74" s="17"/>
      <c r="DZ74" s="17"/>
      <c r="EA74" s="16"/>
      <c r="EB74" s="17">
        <v>70</v>
      </c>
      <c r="EC74" s="16"/>
      <c r="ED74" s="17">
        <f t="shared" si="35"/>
        <v>70</v>
      </c>
      <c r="EE74" s="17" t="str">
        <f t="shared" si="36"/>
        <v>(70)</v>
      </c>
      <c r="EF74" s="113" t="s">
        <v>184</v>
      </c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3" customFormat="1" ht="15.75" customHeight="1">
      <c r="A75" s="61" t="str">
        <f t="shared" si="37"/>
        <v>71 (71)</v>
      </c>
      <c r="B75" s="33" t="s">
        <v>34</v>
      </c>
      <c r="C75" s="62" t="s">
        <v>33</v>
      </c>
      <c r="D75" s="63">
        <f t="shared" si="26"/>
        <v>102.4375</v>
      </c>
      <c r="E75" s="67"/>
      <c r="F75" s="47">
        <f t="shared" si="27"/>
        <v>16</v>
      </c>
      <c r="G75" s="64">
        <f t="shared" si="28"/>
        <v>1639</v>
      </c>
      <c r="H75" s="72"/>
      <c r="I75" s="24">
        <f t="shared" si="29"/>
        <v>0</v>
      </c>
      <c r="J75" s="24">
        <f t="shared" si="30"/>
        <v>0</v>
      </c>
      <c r="K75" s="24">
        <f t="shared" si="31"/>
        <v>0</v>
      </c>
      <c r="L75" s="24">
        <f t="shared" si="32"/>
        <v>0</v>
      </c>
      <c r="M75" s="55">
        <f t="shared" si="33"/>
        <v>0</v>
      </c>
      <c r="N75" s="47">
        <v>121</v>
      </c>
      <c r="O75" s="47">
        <v>124</v>
      </c>
      <c r="P75" s="47">
        <v>78</v>
      </c>
      <c r="Q75" s="47">
        <v>79</v>
      </c>
      <c r="R75" s="47">
        <v>56</v>
      </c>
      <c r="S75" s="47">
        <v>142</v>
      </c>
      <c r="T75" s="47">
        <v>91</v>
      </c>
      <c r="U75" s="47">
        <v>83</v>
      </c>
      <c r="V75" s="47">
        <v>85</v>
      </c>
      <c r="W75" s="47">
        <v>83</v>
      </c>
      <c r="X75" s="47">
        <v>133</v>
      </c>
      <c r="Y75" s="47">
        <v>124</v>
      </c>
      <c r="Z75" s="47">
        <v>100</v>
      </c>
      <c r="AA75" s="47">
        <v>110</v>
      </c>
      <c r="AB75" s="47">
        <v>77</v>
      </c>
      <c r="AC75" s="47">
        <v>153</v>
      </c>
      <c r="AD75" s="47"/>
      <c r="AE75" s="47"/>
      <c r="AF75" s="47"/>
      <c r="AG75" s="47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17"/>
      <c r="BQ75" s="24"/>
      <c r="BR75" s="24"/>
      <c r="BS75" s="24"/>
      <c r="BT75" s="24"/>
      <c r="BU75" s="24"/>
      <c r="BV75" s="24"/>
      <c r="BW75" s="24"/>
      <c r="BX75" s="24"/>
      <c r="BY75" s="47"/>
      <c r="BZ75" s="47"/>
      <c r="CA75" s="47"/>
      <c r="CB75" s="47"/>
      <c r="CC75" s="47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17"/>
      <c r="DT75" s="17">
        <v>71</v>
      </c>
      <c r="DU75" s="32">
        <f t="shared" ref="DU75:DU106" si="38">IF(AND(D75=D74,D75=D73,D75=D72,D75=D71),ROW(67:67),IF(AND(D75=D74,D75=D73,D75=D72),ROW(68:68),IF(AND(D75=D74,D75=D73),ROW(69:69),IF(D75=D74,ROW(70:70),IF(D75&gt;1,ROW(71:71),"-")))))</f>
        <v>71</v>
      </c>
      <c r="DV75" s="32">
        <f t="shared" si="34"/>
        <v>71</v>
      </c>
      <c r="DW75"/>
      <c r="DX75" s="48">
        <v>1</v>
      </c>
      <c r="DY75"/>
      <c r="DZ75"/>
      <c r="EA75"/>
      <c r="EB75" s="17">
        <v>114</v>
      </c>
      <c r="EC75"/>
      <c r="ED75" s="17">
        <f t="shared" si="35"/>
        <v>71</v>
      </c>
      <c r="EE75" s="17" t="str">
        <f t="shared" si="36"/>
        <v>(71)</v>
      </c>
      <c r="EF75" s="113" t="s">
        <v>184</v>
      </c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3" customFormat="1" ht="15.75" customHeight="1">
      <c r="A76" s="61" t="str">
        <f t="shared" si="37"/>
        <v>72 (72)</v>
      </c>
      <c r="B76" s="92" t="s">
        <v>136</v>
      </c>
      <c r="C76" s="62" t="s">
        <v>85</v>
      </c>
      <c r="D76" s="63">
        <f t="shared" si="26"/>
        <v>101.57142857142857</v>
      </c>
      <c r="E76" s="98"/>
      <c r="F76" s="47">
        <f t="shared" si="27"/>
        <v>21</v>
      </c>
      <c r="G76" s="64">
        <f t="shared" si="28"/>
        <v>2133</v>
      </c>
      <c r="H76" s="72"/>
      <c r="I76" s="24">
        <f t="shared" si="29"/>
        <v>0</v>
      </c>
      <c r="J76" s="24">
        <f t="shared" si="30"/>
        <v>0</v>
      </c>
      <c r="K76" s="24">
        <f t="shared" si="31"/>
        <v>0</v>
      </c>
      <c r="L76" s="24">
        <f t="shared" si="32"/>
        <v>0</v>
      </c>
      <c r="M76" s="55">
        <f t="shared" si="33"/>
        <v>0</v>
      </c>
      <c r="N76" s="24">
        <v>92</v>
      </c>
      <c r="O76" s="24">
        <v>103</v>
      </c>
      <c r="P76" s="24">
        <v>100</v>
      </c>
      <c r="Q76" s="24">
        <v>140</v>
      </c>
      <c r="R76" s="24">
        <v>148</v>
      </c>
      <c r="S76" s="23">
        <v>128</v>
      </c>
      <c r="T76" s="23">
        <v>82</v>
      </c>
      <c r="U76" s="23">
        <v>78</v>
      </c>
      <c r="V76" s="23">
        <v>79</v>
      </c>
      <c r="W76" s="23">
        <v>120</v>
      </c>
      <c r="X76" s="23">
        <v>103</v>
      </c>
      <c r="Y76" s="23">
        <v>102</v>
      </c>
      <c r="Z76" s="23">
        <v>103</v>
      </c>
      <c r="AA76" s="23">
        <v>75</v>
      </c>
      <c r="AB76" s="23">
        <v>90</v>
      </c>
      <c r="AC76" s="23">
        <v>44</v>
      </c>
      <c r="AD76" s="23">
        <v>108</v>
      </c>
      <c r="AE76" s="23">
        <v>64</v>
      </c>
      <c r="AF76" s="23">
        <v>94</v>
      </c>
      <c r="AG76" s="23">
        <v>135</v>
      </c>
      <c r="AH76" s="23">
        <v>145</v>
      </c>
      <c r="BP76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S76"/>
      <c r="DT76" s="17">
        <v>72</v>
      </c>
      <c r="DU76" s="32">
        <f t="shared" si="38"/>
        <v>72</v>
      </c>
      <c r="DV76" s="32">
        <f t="shared" si="34"/>
        <v>72</v>
      </c>
      <c r="DW76" s="16"/>
      <c r="DX76" s="17">
        <v>1</v>
      </c>
      <c r="DY76" s="17"/>
      <c r="DZ76" s="17"/>
      <c r="EA76" s="16"/>
      <c r="EB76" s="17">
        <v>71</v>
      </c>
      <c r="EC76" s="16"/>
      <c r="ED76" s="17">
        <f t="shared" si="35"/>
        <v>72</v>
      </c>
      <c r="EE76" s="17" t="str">
        <f t="shared" si="36"/>
        <v>(72)</v>
      </c>
      <c r="EF76" s="113" t="s">
        <v>184</v>
      </c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3" customFormat="1" ht="15.75" customHeight="1">
      <c r="A77" s="61" t="str">
        <f t="shared" si="37"/>
        <v>73 (73)</v>
      </c>
      <c r="B77" s="92" t="s">
        <v>101</v>
      </c>
      <c r="C77" s="62" t="s">
        <v>128</v>
      </c>
      <c r="D77" s="63">
        <f t="shared" si="26"/>
        <v>100.72727272727273</v>
      </c>
      <c r="E77" s="67"/>
      <c r="F77" s="47">
        <f t="shared" si="27"/>
        <v>22</v>
      </c>
      <c r="G77" s="64">
        <f t="shared" si="28"/>
        <v>2216</v>
      </c>
      <c r="H77" s="72"/>
      <c r="I77" s="24">
        <f t="shared" si="29"/>
        <v>0</v>
      </c>
      <c r="J77" s="24">
        <f t="shared" si="30"/>
        <v>0</v>
      </c>
      <c r="K77" s="24">
        <f t="shared" si="31"/>
        <v>0</v>
      </c>
      <c r="L77" s="24">
        <f t="shared" si="32"/>
        <v>0</v>
      </c>
      <c r="M77" s="55">
        <f t="shared" si="33"/>
        <v>0</v>
      </c>
      <c r="N77" s="47">
        <v>64</v>
      </c>
      <c r="O77" s="47">
        <v>122</v>
      </c>
      <c r="P77" s="47">
        <v>112</v>
      </c>
      <c r="Q77" s="47">
        <v>111</v>
      </c>
      <c r="R77" s="47">
        <v>78</v>
      </c>
      <c r="S77" s="47">
        <v>102</v>
      </c>
      <c r="T77" s="47">
        <v>95</v>
      </c>
      <c r="U77" s="47">
        <v>101</v>
      </c>
      <c r="V77" s="47">
        <v>57</v>
      </c>
      <c r="W77" s="47">
        <v>112</v>
      </c>
      <c r="X77" s="47">
        <v>133</v>
      </c>
      <c r="Y77" s="47">
        <v>77</v>
      </c>
      <c r="Z77" s="47">
        <v>139</v>
      </c>
      <c r="AA77" s="47">
        <v>75</v>
      </c>
      <c r="AB77" s="47">
        <v>77</v>
      </c>
      <c r="AC77" s="47">
        <v>104</v>
      </c>
      <c r="AD77" s="47">
        <v>70</v>
      </c>
      <c r="AE77" s="47">
        <v>52</v>
      </c>
      <c r="AF77" s="47">
        <v>135</v>
      </c>
      <c r="AG77" s="47">
        <v>181</v>
      </c>
      <c r="AH77" s="24">
        <v>124</v>
      </c>
      <c r="AI77" s="24">
        <v>95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17"/>
      <c r="BQ77" s="24"/>
      <c r="BR77" s="24"/>
      <c r="BS77" s="47"/>
      <c r="BT77" s="47"/>
      <c r="BU77" s="47"/>
      <c r="BV77" s="47"/>
      <c r="BW77" s="47"/>
      <c r="BX77" s="47"/>
      <c r="BY77" s="47"/>
      <c r="BZ77" s="47"/>
      <c r="CA77" s="47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17"/>
      <c r="DT77" s="17">
        <v>73</v>
      </c>
      <c r="DU77" s="32">
        <f t="shared" si="38"/>
        <v>73</v>
      </c>
      <c r="DV77" s="32">
        <f t="shared" si="34"/>
        <v>73</v>
      </c>
      <c r="DW77"/>
      <c r="DX77" s="17">
        <v>1</v>
      </c>
      <c r="DY77"/>
      <c r="DZ77"/>
      <c r="EA77"/>
      <c r="EB77" s="17">
        <v>111</v>
      </c>
      <c r="EC77"/>
      <c r="ED77" s="17">
        <f t="shared" si="35"/>
        <v>73</v>
      </c>
      <c r="EE77" s="17" t="str">
        <f t="shared" si="36"/>
        <v>(73)</v>
      </c>
      <c r="EF77" s="113" t="s">
        <v>184</v>
      </c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3" customFormat="1" ht="15.75" customHeight="1">
      <c r="A78" s="61" t="str">
        <f t="shared" si="37"/>
        <v>74 (74)</v>
      </c>
      <c r="B78" s="92" t="s">
        <v>190</v>
      </c>
      <c r="C78" s="62" t="s">
        <v>85</v>
      </c>
      <c r="D78" s="63">
        <f t="shared" si="26"/>
        <v>98.64</v>
      </c>
      <c r="E78"/>
      <c r="F78" s="24">
        <f t="shared" si="27"/>
        <v>25</v>
      </c>
      <c r="G78" s="14">
        <f t="shared" si="28"/>
        <v>2466</v>
      </c>
      <c r="H78" s="72"/>
      <c r="I78" s="24">
        <f t="shared" si="29"/>
        <v>0</v>
      </c>
      <c r="J78" s="24">
        <f t="shared" si="30"/>
        <v>0</v>
      </c>
      <c r="K78" s="24">
        <f t="shared" si="31"/>
        <v>0</v>
      </c>
      <c r="L78" s="24">
        <f t="shared" si="32"/>
        <v>0</v>
      </c>
      <c r="M78" s="55">
        <f t="shared" si="33"/>
        <v>0</v>
      </c>
      <c r="N78" s="47">
        <v>67</v>
      </c>
      <c r="O78" s="47">
        <v>105</v>
      </c>
      <c r="P78" s="47">
        <v>115</v>
      </c>
      <c r="Q78" s="47">
        <v>124</v>
      </c>
      <c r="R78" s="47">
        <v>106</v>
      </c>
      <c r="S78" s="47">
        <v>93</v>
      </c>
      <c r="T78" s="47">
        <v>146</v>
      </c>
      <c r="U78" s="47">
        <v>119</v>
      </c>
      <c r="V78" s="47">
        <v>116</v>
      </c>
      <c r="W78" s="47">
        <v>125</v>
      </c>
      <c r="X78" s="47">
        <v>81</v>
      </c>
      <c r="Y78" s="47">
        <v>127</v>
      </c>
      <c r="Z78" s="47">
        <v>61</v>
      </c>
      <c r="AA78" s="47">
        <v>85</v>
      </c>
      <c r="AB78" s="47">
        <v>139</v>
      </c>
      <c r="AC78" s="47">
        <v>77</v>
      </c>
      <c r="AD78" s="47">
        <v>65</v>
      </c>
      <c r="AE78" s="47">
        <v>65</v>
      </c>
      <c r="AF78" s="47">
        <v>55</v>
      </c>
      <c r="AG78" s="47">
        <v>142</v>
      </c>
      <c r="AH78" s="24">
        <v>69</v>
      </c>
      <c r="AI78" s="24">
        <v>164</v>
      </c>
      <c r="AJ78" s="24">
        <v>92</v>
      </c>
      <c r="AK78" s="24">
        <v>63</v>
      </c>
      <c r="AL78" s="24">
        <v>65</v>
      </c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17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17"/>
      <c r="DT78" s="17">
        <v>74</v>
      </c>
      <c r="DU78" s="32">
        <f t="shared" si="38"/>
        <v>74</v>
      </c>
      <c r="DV78" s="32">
        <f t="shared" si="34"/>
        <v>74</v>
      </c>
      <c r="DW78" s="16"/>
      <c r="DX78" s="17">
        <v>1</v>
      </c>
      <c r="DY78" s="17"/>
      <c r="DZ78" s="17"/>
      <c r="EA78" s="16"/>
      <c r="EB78" s="17">
        <v>72</v>
      </c>
      <c r="EC78" s="16"/>
      <c r="ED78" s="17">
        <f t="shared" si="35"/>
        <v>74</v>
      </c>
      <c r="EE78" s="17" t="str">
        <f t="shared" si="36"/>
        <v>(74)</v>
      </c>
      <c r="EF78" s="113" t="s">
        <v>184</v>
      </c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3" customFormat="1" ht="15.75" customHeight="1">
      <c r="A79" s="61" t="str">
        <f t="shared" si="37"/>
        <v>75 (75)</v>
      </c>
      <c r="B79" s="92" t="s">
        <v>183</v>
      </c>
      <c r="C79" s="62" t="s">
        <v>44</v>
      </c>
      <c r="D79" s="63">
        <f t="shared" si="26"/>
        <v>98</v>
      </c>
      <c r="E79" s="67"/>
      <c r="F79" s="47">
        <f t="shared" si="27"/>
        <v>2</v>
      </c>
      <c r="G79" s="64">
        <f t="shared" si="28"/>
        <v>196</v>
      </c>
      <c r="H79" s="72"/>
      <c r="I79" s="24">
        <f t="shared" si="29"/>
        <v>0</v>
      </c>
      <c r="J79" s="24">
        <f t="shared" si="30"/>
        <v>0</v>
      </c>
      <c r="K79" s="24">
        <f t="shared" si="31"/>
        <v>0</v>
      </c>
      <c r="L79" s="24">
        <f t="shared" si="32"/>
        <v>0</v>
      </c>
      <c r="M79" s="55">
        <f t="shared" si="33"/>
        <v>0</v>
      </c>
      <c r="N79" s="47">
        <v>118</v>
      </c>
      <c r="O79" s="47">
        <v>78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17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17"/>
      <c r="DT79" s="17">
        <v>75</v>
      </c>
      <c r="DU79" s="32">
        <f t="shared" si="38"/>
        <v>75</v>
      </c>
      <c r="DV79" s="32">
        <f t="shared" si="34"/>
        <v>75</v>
      </c>
      <c r="DW79" s="16"/>
      <c r="DX79" s="17">
        <v>1</v>
      </c>
      <c r="DY79" s="17"/>
      <c r="DZ79" s="17"/>
      <c r="EA79" s="16"/>
      <c r="EB79" s="17">
        <v>73</v>
      </c>
      <c r="EC79" s="16"/>
      <c r="ED79" s="17">
        <f t="shared" si="35"/>
        <v>75</v>
      </c>
      <c r="EE79" s="17" t="str">
        <f t="shared" si="36"/>
        <v>(75)</v>
      </c>
      <c r="EF79" s="113" t="s">
        <v>184</v>
      </c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3" customFormat="1" ht="15.75" customHeight="1">
      <c r="A80" s="61" t="str">
        <f t="shared" si="37"/>
        <v>76 (76)</v>
      </c>
      <c r="B80" s="92" t="s">
        <v>187</v>
      </c>
      <c r="C80" s="62" t="s">
        <v>57</v>
      </c>
      <c r="D80" s="63">
        <f t="shared" si="26"/>
        <v>97.428571428571431</v>
      </c>
      <c r="E80" s="67"/>
      <c r="F80" s="47">
        <f t="shared" si="27"/>
        <v>7</v>
      </c>
      <c r="G80" s="64">
        <f t="shared" si="28"/>
        <v>682</v>
      </c>
      <c r="H80" s="72"/>
      <c r="I80" s="24">
        <f t="shared" si="29"/>
        <v>0</v>
      </c>
      <c r="J80" s="24">
        <f t="shared" si="30"/>
        <v>0</v>
      </c>
      <c r="K80" s="24">
        <f t="shared" si="31"/>
        <v>0</v>
      </c>
      <c r="L80" s="24">
        <f t="shared" si="32"/>
        <v>0</v>
      </c>
      <c r="M80" s="55">
        <f t="shared" si="33"/>
        <v>0</v>
      </c>
      <c r="N80" s="47">
        <v>144</v>
      </c>
      <c r="O80" s="47">
        <v>38</v>
      </c>
      <c r="P80" s="47">
        <v>133</v>
      </c>
      <c r="Q80" s="47">
        <v>48</v>
      </c>
      <c r="R80" s="47">
        <v>79</v>
      </c>
      <c r="S80" s="47">
        <v>86</v>
      </c>
      <c r="T80" s="47">
        <v>154</v>
      </c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17"/>
      <c r="BQ80" s="24"/>
      <c r="BR80" s="24"/>
      <c r="BS80" s="47"/>
      <c r="BT80" s="47"/>
      <c r="BU80" s="47"/>
      <c r="BV80" s="47"/>
      <c r="BW80" s="47"/>
      <c r="BX80" s="47"/>
      <c r="BY80" s="47"/>
      <c r="BZ80" s="47"/>
      <c r="CA80" s="47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17"/>
      <c r="DT80" s="17">
        <v>76</v>
      </c>
      <c r="DU80" s="32">
        <f t="shared" si="38"/>
        <v>76</v>
      </c>
      <c r="DV80" s="32">
        <f t="shared" si="34"/>
        <v>76</v>
      </c>
      <c r="DW80" s="16"/>
      <c r="DX80" s="17">
        <v>1</v>
      </c>
      <c r="DY80" s="17"/>
      <c r="DZ80" s="17"/>
      <c r="EA80" s="16"/>
      <c r="EB80" s="17">
        <v>74</v>
      </c>
      <c r="EC80" s="16"/>
      <c r="ED80" s="17">
        <f t="shared" si="35"/>
        <v>76</v>
      </c>
      <c r="EE80" s="17" t="str">
        <f t="shared" si="36"/>
        <v>(76)</v>
      </c>
      <c r="EF80" s="113" t="s">
        <v>184</v>
      </c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3" customFormat="1" ht="15.75" customHeight="1">
      <c r="A81" s="61" t="str">
        <f t="shared" si="37"/>
        <v>77 (77)</v>
      </c>
      <c r="B81" s="33" t="s">
        <v>104</v>
      </c>
      <c r="C81" s="62" t="s">
        <v>49</v>
      </c>
      <c r="D81" s="63">
        <f t="shared" si="26"/>
        <v>96.25</v>
      </c>
      <c r="E81" s="67"/>
      <c r="F81" s="47">
        <f t="shared" si="27"/>
        <v>8</v>
      </c>
      <c r="G81" s="64">
        <f t="shared" si="28"/>
        <v>770</v>
      </c>
      <c r="H81" s="72"/>
      <c r="I81" s="24">
        <f t="shared" si="29"/>
        <v>0</v>
      </c>
      <c r="J81" s="24">
        <f t="shared" si="30"/>
        <v>0</v>
      </c>
      <c r="K81" s="24">
        <f t="shared" si="31"/>
        <v>0</v>
      </c>
      <c r="L81" s="24">
        <f t="shared" si="32"/>
        <v>0</v>
      </c>
      <c r="M81" s="55">
        <f t="shared" si="33"/>
        <v>0</v>
      </c>
      <c r="N81" s="47">
        <v>74</v>
      </c>
      <c r="O81" s="47">
        <v>100</v>
      </c>
      <c r="P81" s="47">
        <v>116</v>
      </c>
      <c r="Q81" s="47">
        <v>48</v>
      </c>
      <c r="R81" s="47">
        <v>112</v>
      </c>
      <c r="S81" s="47">
        <v>91</v>
      </c>
      <c r="T81" s="47">
        <v>98</v>
      </c>
      <c r="U81" s="47">
        <v>131</v>
      </c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17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17"/>
      <c r="DT81" s="17">
        <v>77</v>
      </c>
      <c r="DU81" s="32">
        <f t="shared" si="38"/>
        <v>77</v>
      </c>
      <c r="DV81" s="32">
        <f t="shared" si="34"/>
        <v>77</v>
      </c>
      <c r="DW81" s="16"/>
      <c r="DX81" s="17">
        <v>1</v>
      </c>
      <c r="DY81" s="17"/>
      <c r="DZ81" s="17"/>
      <c r="EA81" s="16"/>
      <c r="EB81" s="17">
        <v>75</v>
      </c>
      <c r="EC81" s="16"/>
      <c r="ED81" s="17">
        <f t="shared" si="35"/>
        <v>77</v>
      </c>
      <c r="EE81" s="17" t="str">
        <f t="shared" si="36"/>
        <v>(77)</v>
      </c>
      <c r="EF81" s="113" t="s">
        <v>184</v>
      </c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3" customFormat="1" ht="15.75" customHeight="1">
      <c r="A82" s="61" t="str">
        <f t="shared" si="37"/>
        <v>78 (78)</v>
      </c>
      <c r="B82" s="40" t="s">
        <v>73</v>
      </c>
      <c r="C82" s="45" t="s">
        <v>102</v>
      </c>
      <c r="D82" s="38">
        <f t="shared" si="26"/>
        <v>96.142857142857139</v>
      </c>
      <c r="E82"/>
      <c r="F82" s="24">
        <f t="shared" si="27"/>
        <v>7</v>
      </c>
      <c r="G82" s="14">
        <f t="shared" si="28"/>
        <v>673</v>
      </c>
      <c r="H82" s="72"/>
      <c r="I82" s="24">
        <f t="shared" si="29"/>
        <v>0</v>
      </c>
      <c r="J82" s="24">
        <f t="shared" si="30"/>
        <v>0</v>
      </c>
      <c r="K82" s="24">
        <f t="shared" si="31"/>
        <v>0</v>
      </c>
      <c r="L82" s="24">
        <f t="shared" si="32"/>
        <v>0</v>
      </c>
      <c r="M82" s="55">
        <f t="shared" si="33"/>
        <v>0</v>
      </c>
      <c r="N82" s="47">
        <v>93</v>
      </c>
      <c r="O82" s="47">
        <v>105</v>
      </c>
      <c r="P82" s="47">
        <v>115</v>
      </c>
      <c r="Q82" s="47">
        <v>45</v>
      </c>
      <c r="R82" s="47">
        <v>93</v>
      </c>
      <c r="S82" s="47">
        <v>112</v>
      </c>
      <c r="T82" s="47">
        <v>110</v>
      </c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17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17"/>
      <c r="DT82" s="17">
        <v>78</v>
      </c>
      <c r="DU82" s="32">
        <f t="shared" si="38"/>
        <v>78</v>
      </c>
      <c r="DV82" s="32">
        <f t="shared" si="34"/>
        <v>78</v>
      </c>
      <c r="DW82" s="16"/>
      <c r="DX82" s="17">
        <v>1</v>
      </c>
      <c r="DY82" s="17"/>
      <c r="DZ82" s="17"/>
      <c r="EA82" s="16"/>
      <c r="EB82" s="17">
        <v>76</v>
      </c>
      <c r="EC82" s="16"/>
      <c r="ED82" s="17">
        <f t="shared" si="35"/>
        <v>78</v>
      </c>
      <c r="EE82" s="17" t="str">
        <f t="shared" si="36"/>
        <v>(78)</v>
      </c>
      <c r="EF82" s="113" t="s">
        <v>184</v>
      </c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3" customFormat="1" ht="15.75" customHeight="1">
      <c r="A83" s="61" t="str">
        <f t="shared" si="37"/>
        <v>79 (79)</v>
      </c>
      <c r="B83" s="92" t="s">
        <v>201</v>
      </c>
      <c r="C83" s="62" t="s">
        <v>128</v>
      </c>
      <c r="D83" s="63">
        <f t="shared" si="26"/>
        <v>95.285714285714292</v>
      </c>
      <c r="E83" s="67"/>
      <c r="F83" s="47">
        <f t="shared" si="27"/>
        <v>7</v>
      </c>
      <c r="G83" s="64">
        <f t="shared" si="28"/>
        <v>667</v>
      </c>
      <c r="H83" s="72"/>
      <c r="I83" s="24">
        <f t="shared" si="29"/>
        <v>0</v>
      </c>
      <c r="J83" s="24">
        <f t="shared" si="30"/>
        <v>0</v>
      </c>
      <c r="K83" s="24">
        <f t="shared" si="31"/>
        <v>0</v>
      </c>
      <c r="L83" s="24">
        <f t="shared" si="32"/>
        <v>0</v>
      </c>
      <c r="M83" s="55">
        <f t="shared" si="33"/>
        <v>0</v>
      </c>
      <c r="N83" s="47">
        <v>81</v>
      </c>
      <c r="O83" s="47">
        <v>111</v>
      </c>
      <c r="P83" s="47">
        <v>112</v>
      </c>
      <c r="Q83" s="47">
        <v>44</v>
      </c>
      <c r="R83" s="47">
        <v>115</v>
      </c>
      <c r="S83" s="47">
        <v>114</v>
      </c>
      <c r="T83" s="47">
        <v>90</v>
      </c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17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17"/>
      <c r="DT83" s="17">
        <v>79</v>
      </c>
      <c r="DU83" s="32">
        <f t="shared" si="38"/>
        <v>79</v>
      </c>
      <c r="DV83" s="32">
        <f t="shared" si="34"/>
        <v>79</v>
      </c>
      <c r="DW83" s="16"/>
      <c r="DX83" s="17">
        <v>1</v>
      </c>
      <c r="DY83" s="17"/>
      <c r="DZ83" s="17"/>
      <c r="EA83" s="16"/>
      <c r="EB83" s="17">
        <v>77</v>
      </c>
      <c r="EC83" s="16"/>
      <c r="ED83" s="17">
        <f t="shared" si="35"/>
        <v>79</v>
      </c>
      <c r="EE83" s="17" t="str">
        <f t="shared" si="36"/>
        <v>(79)</v>
      </c>
      <c r="EF83" s="113" t="s">
        <v>184</v>
      </c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3" customFormat="1" ht="15.75" customHeight="1">
      <c r="A84" s="61" t="str">
        <f t="shared" si="37"/>
        <v>80 (80)</v>
      </c>
      <c r="B84" s="100" t="s">
        <v>286</v>
      </c>
      <c r="C84" s="101" t="s">
        <v>49</v>
      </c>
      <c r="D84" s="63">
        <f t="shared" si="26"/>
        <v>94</v>
      </c>
      <c r="E84" s="98"/>
      <c r="F84" s="47">
        <f t="shared" si="27"/>
        <v>2</v>
      </c>
      <c r="G84" s="64">
        <f t="shared" si="28"/>
        <v>188</v>
      </c>
      <c r="H84" s="72"/>
      <c r="I84" s="24">
        <f t="shared" si="29"/>
        <v>0</v>
      </c>
      <c r="J84" s="24">
        <f t="shared" si="30"/>
        <v>0</v>
      </c>
      <c r="K84" s="24">
        <f t="shared" si="31"/>
        <v>0</v>
      </c>
      <c r="L84" s="24">
        <f t="shared" si="32"/>
        <v>0</v>
      </c>
      <c r="M84" s="55">
        <f t="shared" si="33"/>
        <v>0</v>
      </c>
      <c r="N84" s="47">
        <v>73</v>
      </c>
      <c r="O84" s="47">
        <v>115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17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17"/>
      <c r="DT84" s="17">
        <v>80</v>
      </c>
      <c r="DU84" s="32">
        <f t="shared" si="38"/>
        <v>80</v>
      </c>
      <c r="DV84" s="32">
        <f t="shared" si="34"/>
        <v>80</v>
      </c>
      <c r="DW84" s="16"/>
      <c r="DX84" s="17">
        <v>1</v>
      </c>
      <c r="DY84" s="17"/>
      <c r="DZ84" s="17"/>
      <c r="EA84" s="16"/>
      <c r="EB84" s="17">
        <v>78</v>
      </c>
      <c r="EC84" s="16"/>
      <c r="ED84" s="17">
        <f t="shared" si="35"/>
        <v>80</v>
      </c>
      <c r="EE84" s="17" t="str">
        <f t="shared" si="36"/>
        <v>(80)</v>
      </c>
      <c r="EF84" s="113" t="s">
        <v>184</v>
      </c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3" customFormat="1" ht="15.75" customHeight="1">
      <c r="A85" s="61" t="str">
        <f t="shared" si="37"/>
        <v>81 (81)</v>
      </c>
      <c r="B85" s="92" t="s">
        <v>301</v>
      </c>
      <c r="C85" s="62" t="s">
        <v>44</v>
      </c>
      <c r="D85" s="63">
        <f t="shared" si="26"/>
        <v>91.4</v>
      </c>
      <c r="E85" s="67"/>
      <c r="F85" s="47">
        <f t="shared" si="27"/>
        <v>5</v>
      </c>
      <c r="G85" s="64">
        <f t="shared" si="28"/>
        <v>457</v>
      </c>
      <c r="H85" s="72"/>
      <c r="I85" s="24">
        <f t="shared" si="29"/>
        <v>0</v>
      </c>
      <c r="J85" s="24">
        <f t="shared" si="30"/>
        <v>0</v>
      </c>
      <c r="K85" s="24">
        <f t="shared" si="31"/>
        <v>0</v>
      </c>
      <c r="L85" s="24">
        <f t="shared" si="32"/>
        <v>0</v>
      </c>
      <c r="M85" s="55">
        <f t="shared" si="33"/>
        <v>0</v>
      </c>
      <c r="N85" s="47">
        <v>76</v>
      </c>
      <c r="O85" s="47">
        <v>55</v>
      </c>
      <c r="P85" s="47">
        <v>112</v>
      </c>
      <c r="Q85" s="47">
        <v>79</v>
      </c>
      <c r="R85" s="47">
        <v>135</v>
      </c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17"/>
      <c r="BQ85" s="24"/>
      <c r="BR85" s="24"/>
      <c r="BS85" s="47"/>
      <c r="BT85" s="47"/>
      <c r="BU85" s="47"/>
      <c r="BV85" s="47"/>
      <c r="BW85" s="47"/>
      <c r="BX85" s="47"/>
      <c r="BY85" s="47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17"/>
      <c r="DT85" s="17">
        <v>81</v>
      </c>
      <c r="DU85" s="32">
        <f t="shared" si="38"/>
        <v>81</v>
      </c>
      <c r="DV85" s="32">
        <f t="shared" si="34"/>
        <v>81</v>
      </c>
      <c r="DW85" s="16"/>
      <c r="DX85" s="17">
        <v>1</v>
      </c>
      <c r="DY85" s="17"/>
      <c r="DZ85" s="17"/>
      <c r="EA85" s="16"/>
      <c r="EB85" s="17">
        <v>79</v>
      </c>
      <c r="EC85" s="16"/>
      <c r="ED85" s="17">
        <f t="shared" si="35"/>
        <v>81</v>
      </c>
      <c r="EE85" s="17" t="str">
        <f t="shared" si="36"/>
        <v>(81)</v>
      </c>
      <c r="EF85" s="113" t="s">
        <v>184</v>
      </c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3" customFormat="1" ht="15.75" customHeight="1">
      <c r="A86" s="61" t="str">
        <f t="shared" si="37"/>
        <v>82 (82)</v>
      </c>
      <c r="B86" s="92" t="s">
        <v>100</v>
      </c>
      <c r="C86" s="62" t="s">
        <v>38</v>
      </c>
      <c r="D86" s="63">
        <f t="shared" si="26"/>
        <v>91.2</v>
      </c>
      <c r="E86" s="67"/>
      <c r="F86" s="47">
        <f t="shared" si="27"/>
        <v>5</v>
      </c>
      <c r="G86" s="64">
        <f t="shared" si="28"/>
        <v>456</v>
      </c>
      <c r="H86" s="72"/>
      <c r="I86" s="24">
        <f t="shared" si="29"/>
        <v>0</v>
      </c>
      <c r="J86" s="24">
        <f t="shared" si="30"/>
        <v>0</v>
      </c>
      <c r="K86" s="24">
        <f t="shared" si="31"/>
        <v>0</v>
      </c>
      <c r="L86" s="24">
        <f t="shared" si="32"/>
        <v>0</v>
      </c>
      <c r="M86" s="55">
        <f t="shared" si="33"/>
        <v>0</v>
      </c>
      <c r="N86" s="47">
        <v>117</v>
      </c>
      <c r="O86" s="47">
        <v>64</v>
      </c>
      <c r="P86" s="47">
        <v>54</v>
      </c>
      <c r="Q86" s="47">
        <v>114</v>
      </c>
      <c r="R86" s="47">
        <v>107</v>
      </c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17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17"/>
      <c r="DT86" s="17">
        <v>82</v>
      </c>
      <c r="DU86" s="32">
        <f t="shared" si="38"/>
        <v>82</v>
      </c>
      <c r="DV86" s="32">
        <f t="shared" si="34"/>
        <v>82</v>
      </c>
      <c r="DW86" s="16"/>
      <c r="DX86" s="17">
        <v>1</v>
      </c>
      <c r="DY86" s="17"/>
      <c r="DZ86" s="17"/>
      <c r="EA86" s="16"/>
      <c r="EB86" s="17">
        <v>80</v>
      </c>
      <c r="EC86" s="16"/>
      <c r="ED86" s="17">
        <f t="shared" si="35"/>
        <v>82</v>
      </c>
      <c r="EE86" s="17" t="str">
        <f t="shared" si="36"/>
        <v>(82)</v>
      </c>
      <c r="EF86" s="113" t="s">
        <v>184</v>
      </c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3" customFormat="1" ht="15.75" customHeight="1">
      <c r="A87" s="61" t="str">
        <f t="shared" si="37"/>
        <v>83 (83)</v>
      </c>
      <c r="B87" s="33" t="s">
        <v>42</v>
      </c>
      <c r="C87" s="62" t="s">
        <v>128</v>
      </c>
      <c r="D87" s="63">
        <f t="shared" si="26"/>
        <v>90.6</v>
      </c>
      <c r="E87" s="67"/>
      <c r="F87" s="47">
        <f t="shared" si="27"/>
        <v>10</v>
      </c>
      <c r="G87" s="64">
        <f t="shared" si="28"/>
        <v>906</v>
      </c>
      <c r="H87" s="72"/>
      <c r="I87" s="24">
        <f t="shared" si="29"/>
        <v>0</v>
      </c>
      <c r="J87" s="24">
        <f t="shared" si="30"/>
        <v>0</v>
      </c>
      <c r="K87" s="24">
        <f t="shared" si="31"/>
        <v>0</v>
      </c>
      <c r="L87" s="24">
        <f t="shared" si="32"/>
        <v>0</v>
      </c>
      <c r="M87" s="55">
        <f t="shared" si="33"/>
        <v>0</v>
      </c>
      <c r="N87" s="47">
        <v>46</v>
      </c>
      <c r="O87" s="47">
        <v>105</v>
      </c>
      <c r="P87" s="47">
        <v>98</v>
      </c>
      <c r="Q87" s="47">
        <v>45</v>
      </c>
      <c r="R87" s="47">
        <v>83</v>
      </c>
      <c r="S87" s="47">
        <v>95</v>
      </c>
      <c r="T87" s="47">
        <v>118</v>
      </c>
      <c r="U87" s="47">
        <v>95</v>
      </c>
      <c r="V87" s="47">
        <v>92</v>
      </c>
      <c r="W87" s="47">
        <v>129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17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17"/>
      <c r="DT87" s="17">
        <v>83</v>
      </c>
      <c r="DU87" s="32">
        <f t="shared" si="38"/>
        <v>83</v>
      </c>
      <c r="DV87" s="32">
        <f t="shared" si="34"/>
        <v>83</v>
      </c>
      <c r="DW87" s="16"/>
      <c r="DX87" s="17">
        <v>1</v>
      </c>
      <c r="DY87" s="17"/>
      <c r="DZ87" s="17"/>
      <c r="EA87" s="16"/>
      <c r="EB87" s="17">
        <v>81</v>
      </c>
      <c r="EC87" s="16"/>
      <c r="ED87" s="17">
        <f t="shared" si="35"/>
        <v>83</v>
      </c>
      <c r="EE87" s="17" t="str">
        <f t="shared" si="36"/>
        <v>(83)</v>
      </c>
      <c r="EF87" s="113" t="s">
        <v>184</v>
      </c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3" customFormat="1" ht="15.75" customHeight="1">
      <c r="A88" s="61" t="str">
        <f t="shared" si="37"/>
        <v>84 (84)</v>
      </c>
      <c r="B88" s="100" t="s">
        <v>280</v>
      </c>
      <c r="C88" s="101" t="s">
        <v>85</v>
      </c>
      <c r="D88" s="63">
        <f t="shared" si="26"/>
        <v>90.571428571428569</v>
      </c>
      <c r="E88" s="67"/>
      <c r="F88" s="47">
        <f t="shared" si="27"/>
        <v>14</v>
      </c>
      <c r="G88" s="64">
        <f t="shared" si="28"/>
        <v>1268</v>
      </c>
      <c r="H88" s="32"/>
      <c r="I88" s="24">
        <f t="shared" si="29"/>
        <v>0</v>
      </c>
      <c r="J88" s="24">
        <f t="shared" si="30"/>
        <v>0</v>
      </c>
      <c r="K88" s="24">
        <f t="shared" si="31"/>
        <v>0</v>
      </c>
      <c r="L88" s="24">
        <f t="shared" si="32"/>
        <v>0</v>
      </c>
      <c r="M88" s="55">
        <f t="shared" si="33"/>
        <v>0</v>
      </c>
      <c r="N88" s="24">
        <v>91</v>
      </c>
      <c r="O88" s="24">
        <v>105</v>
      </c>
      <c r="P88" s="24">
        <v>76</v>
      </c>
      <c r="Q88" s="24">
        <v>64</v>
      </c>
      <c r="R88" s="24">
        <v>75</v>
      </c>
      <c r="S88" s="24">
        <v>93</v>
      </c>
      <c r="T88" s="24">
        <v>126</v>
      </c>
      <c r="U88" s="24">
        <v>107</v>
      </c>
      <c r="V88" s="24">
        <v>109</v>
      </c>
      <c r="W88" s="24">
        <v>111</v>
      </c>
      <c r="X88" s="24">
        <v>81</v>
      </c>
      <c r="Y88" s="24">
        <v>106</v>
      </c>
      <c r="Z88" s="24">
        <v>53</v>
      </c>
      <c r="AA88" s="24">
        <v>71</v>
      </c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10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/>
      <c r="DT88" s="17">
        <v>84</v>
      </c>
      <c r="DU88" s="32">
        <f t="shared" si="38"/>
        <v>84</v>
      </c>
      <c r="DV88" s="32">
        <f t="shared" si="34"/>
        <v>84</v>
      </c>
      <c r="DW88" s="16"/>
      <c r="DX88" s="17">
        <v>1</v>
      </c>
      <c r="DY88" s="17"/>
      <c r="DZ88" s="17"/>
      <c r="EA88" s="16"/>
      <c r="EB88" s="17">
        <v>82</v>
      </c>
      <c r="EC88" s="16"/>
      <c r="ED88" s="17">
        <f t="shared" si="35"/>
        <v>84</v>
      </c>
      <c r="EE88" s="17" t="str">
        <f t="shared" si="36"/>
        <v>(84)</v>
      </c>
      <c r="EF88" s="113" t="s">
        <v>184</v>
      </c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3" customFormat="1" ht="15.75" customHeight="1">
      <c r="A89" s="61" t="str">
        <f t="shared" si="37"/>
        <v>85 (85)</v>
      </c>
      <c r="B89" s="92" t="s">
        <v>153</v>
      </c>
      <c r="C89" s="62" t="s">
        <v>85</v>
      </c>
      <c r="D89" s="63">
        <f t="shared" si="26"/>
        <v>89.7</v>
      </c>
      <c r="E89" s="67"/>
      <c r="F89" s="47">
        <f t="shared" si="27"/>
        <v>10</v>
      </c>
      <c r="G89" s="64">
        <f t="shared" si="28"/>
        <v>897</v>
      </c>
      <c r="H89" s="72"/>
      <c r="I89" s="24">
        <f t="shared" si="29"/>
        <v>0</v>
      </c>
      <c r="J89" s="24">
        <f t="shared" si="30"/>
        <v>0</v>
      </c>
      <c r="K89" s="24">
        <f t="shared" si="31"/>
        <v>0</v>
      </c>
      <c r="L89" s="24">
        <f t="shared" si="32"/>
        <v>0</v>
      </c>
      <c r="M89" s="55">
        <f t="shared" si="33"/>
        <v>0</v>
      </c>
      <c r="N89" s="47">
        <v>91</v>
      </c>
      <c r="O89" s="47">
        <v>30</v>
      </c>
      <c r="P89" s="47">
        <v>140</v>
      </c>
      <c r="Q89" s="47">
        <v>69</v>
      </c>
      <c r="R89" s="47">
        <v>76</v>
      </c>
      <c r="S89" s="47">
        <v>111</v>
      </c>
      <c r="T89" s="47">
        <v>93</v>
      </c>
      <c r="U89" s="47">
        <v>104</v>
      </c>
      <c r="V89" s="47">
        <v>71</v>
      </c>
      <c r="W89" s="47">
        <v>112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17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17"/>
      <c r="DT89" s="17">
        <v>85</v>
      </c>
      <c r="DU89" s="32">
        <f t="shared" si="38"/>
        <v>85</v>
      </c>
      <c r="DV89" s="32">
        <f t="shared" si="34"/>
        <v>85</v>
      </c>
      <c r="DW89" s="16"/>
      <c r="DX89" s="17">
        <v>1</v>
      </c>
      <c r="DY89" s="17"/>
      <c r="DZ89" s="17"/>
      <c r="EA89" s="16"/>
      <c r="EB89" s="17">
        <v>83</v>
      </c>
      <c r="EC89" s="16"/>
      <c r="ED89" s="17">
        <f t="shared" si="35"/>
        <v>85</v>
      </c>
      <c r="EE89" s="17" t="str">
        <f t="shared" si="36"/>
        <v>(85)</v>
      </c>
      <c r="EF89" s="113" t="s">
        <v>184</v>
      </c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3" customFormat="1" ht="15.75" customHeight="1">
      <c r="A90" s="61" t="str">
        <f t="shared" si="37"/>
        <v>86 (86)</v>
      </c>
      <c r="B90" s="100" t="s">
        <v>166</v>
      </c>
      <c r="C90" s="101" t="s">
        <v>44</v>
      </c>
      <c r="D90" s="63">
        <f t="shared" si="26"/>
        <v>88.612903225806448</v>
      </c>
      <c r="E90" s="67"/>
      <c r="F90" s="47">
        <f t="shared" si="27"/>
        <v>31</v>
      </c>
      <c r="G90" s="64">
        <f t="shared" si="28"/>
        <v>2747</v>
      </c>
      <c r="H90" s="72"/>
      <c r="I90" s="24">
        <f t="shared" si="29"/>
        <v>0</v>
      </c>
      <c r="J90" s="24">
        <f t="shared" si="30"/>
        <v>0</v>
      </c>
      <c r="K90" s="24">
        <f t="shared" si="31"/>
        <v>0</v>
      </c>
      <c r="L90" s="24">
        <f t="shared" si="32"/>
        <v>0</v>
      </c>
      <c r="M90" s="55">
        <f t="shared" si="33"/>
        <v>0</v>
      </c>
      <c r="N90" s="47">
        <v>108</v>
      </c>
      <c r="O90" s="47">
        <v>78</v>
      </c>
      <c r="P90" s="47">
        <v>85</v>
      </c>
      <c r="Q90" s="47">
        <v>138</v>
      </c>
      <c r="R90" s="47">
        <v>91</v>
      </c>
      <c r="S90" s="47">
        <v>79</v>
      </c>
      <c r="T90" s="47">
        <v>91</v>
      </c>
      <c r="U90" s="47">
        <v>127</v>
      </c>
      <c r="V90" s="47">
        <v>130</v>
      </c>
      <c r="W90" s="47">
        <v>109</v>
      </c>
      <c r="X90" s="47">
        <v>85</v>
      </c>
      <c r="Y90" s="47">
        <v>115</v>
      </c>
      <c r="Z90" s="47">
        <v>101</v>
      </c>
      <c r="AA90" s="47">
        <v>61</v>
      </c>
      <c r="AB90" s="47">
        <v>113</v>
      </c>
      <c r="AC90" s="47">
        <v>116</v>
      </c>
      <c r="AD90" s="47">
        <v>82</v>
      </c>
      <c r="AE90" s="47">
        <v>54</v>
      </c>
      <c r="AF90" s="47">
        <v>81</v>
      </c>
      <c r="AG90" s="47">
        <v>44</v>
      </c>
      <c r="AH90" s="24">
        <v>86</v>
      </c>
      <c r="AI90" s="24">
        <v>60</v>
      </c>
      <c r="AJ90" s="24">
        <v>68</v>
      </c>
      <c r="AK90" s="24">
        <v>74</v>
      </c>
      <c r="AL90" s="24">
        <v>111</v>
      </c>
      <c r="AM90" s="24">
        <v>74</v>
      </c>
      <c r="AN90" s="24">
        <v>68</v>
      </c>
      <c r="AO90" s="24">
        <v>61</v>
      </c>
      <c r="AP90" s="24">
        <v>93</v>
      </c>
      <c r="AQ90" s="24">
        <v>65</v>
      </c>
      <c r="AR90" s="24">
        <v>99</v>
      </c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17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17"/>
      <c r="DT90" s="17">
        <v>86</v>
      </c>
      <c r="DU90" s="32">
        <f t="shared" si="38"/>
        <v>86</v>
      </c>
      <c r="DV90" s="32">
        <f t="shared" si="34"/>
        <v>86</v>
      </c>
      <c r="DW90" s="16"/>
      <c r="DX90" s="17">
        <v>1</v>
      </c>
      <c r="DY90" s="17"/>
      <c r="DZ90" s="17"/>
      <c r="EA90" s="16"/>
      <c r="EB90" s="17">
        <v>84</v>
      </c>
      <c r="EC90" s="16"/>
      <c r="ED90" s="17">
        <f t="shared" si="35"/>
        <v>86</v>
      </c>
      <c r="EE90" s="17" t="str">
        <f t="shared" si="36"/>
        <v>(86)</v>
      </c>
      <c r="EF90" s="113" t="s">
        <v>184</v>
      </c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3" customFormat="1" ht="15.75" customHeight="1">
      <c r="A91" s="61" t="str">
        <f t="shared" si="37"/>
        <v>87 (87)</v>
      </c>
      <c r="B91" s="33" t="s">
        <v>97</v>
      </c>
      <c r="C91" s="62" t="s">
        <v>209</v>
      </c>
      <c r="D91" s="63">
        <f t="shared" si="26"/>
        <v>88.2</v>
      </c>
      <c r="E91" s="98"/>
      <c r="F91" s="47">
        <f t="shared" si="27"/>
        <v>5</v>
      </c>
      <c r="G91" s="64">
        <f t="shared" si="28"/>
        <v>441</v>
      </c>
      <c r="H91" s="72"/>
      <c r="I91" s="24">
        <f t="shared" si="29"/>
        <v>0</v>
      </c>
      <c r="J91" s="24">
        <f t="shared" si="30"/>
        <v>0</v>
      </c>
      <c r="K91" s="24">
        <f t="shared" si="31"/>
        <v>0</v>
      </c>
      <c r="L91" s="24">
        <f t="shared" si="32"/>
        <v>0</v>
      </c>
      <c r="M91" s="55">
        <f t="shared" si="33"/>
        <v>0</v>
      </c>
      <c r="N91" s="47">
        <v>69</v>
      </c>
      <c r="O91" s="47">
        <v>116</v>
      </c>
      <c r="P91" s="47">
        <v>83</v>
      </c>
      <c r="Q91" s="47">
        <v>78</v>
      </c>
      <c r="R91" s="47">
        <v>95</v>
      </c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17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17"/>
      <c r="DT91" s="17">
        <v>87</v>
      </c>
      <c r="DU91" s="32">
        <f t="shared" si="38"/>
        <v>87</v>
      </c>
      <c r="DV91" s="32">
        <f t="shared" si="34"/>
        <v>87</v>
      </c>
      <c r="DW91" s="16"/>
      <c r="DX91" s="17">
        <v>1</v>
      </c>
      <c r="DY91" s="17"/>
      <c r="DZ91" s="17"/>
      <c r="EA91" s="16"/>
      <c r="EB91" s="17">
        <v>85</v>
      </c>
      <c r="EC91" s="16"/>
      <c r="ED91" s="17">
        <f t="shared" si="35"/>
        <v>87</v>
      </c>
      <c r="EE91" s="17" t="str">
        <f t="shared" si="36"/>
        <v>(87)</v>
      </c>
      <c r="EF91" s="113" t="s">
        <v>184</v>
      </c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3" customFormat="1" ht="15.75" customHeight="1">
      <c r="A92" s="61" t="str">
        <f t="shared" si="37"/>
        <v>88 (88)</v>
      </c>
      <c r="B92" s="100" t="s">
        <v>295</v>
      </c>
      <c r="C92" s="101" t="s">
        <v>102</v>
      </c>
      <c r="D92" s="63">
        <f t="shared" si="26"/>
        <v>87.666666666666671</v>
      </c>
      <c r="E92" s="67"/>
      <c r="F92" s="47">
        <f t="shared" si="27"/>
        <v>3</v>
      </c>
      <c r="G92" s="64">
        <f t="shared" si="28"/>
        <v>263</v>
      </c>
      <c r="H92" s="72"/>
      <c r="I92" s="24">
        <f t="shared" si="29"/>
        <v>0</v>
      </c>
      <c r="J92" s="24">
        <f t="shared" si="30"/>
        <v>0</v>
      </c>
      <c r="K92" s="24">
        <f t="shared" si="31"/>
        <v>0</v>
      </c>
      <c r="L92" s="24">
        <f t="shared" si="32"/>
        <v>0</v>
      </c>
      <c r="M92" s="55">
        <f t="shared" si="33"/>
        <v>0</v>
      </c>
      <c r="N92" s="47">
        <v>98</v>
      </c>
      <c r="O92" s="47">
        <v>54</v>
      </c>
      <c r="P92" s="47">
        <v>111</v>
      </c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17"/>
      <c r="BQ92" s="24"/>
      <c r="BR92" s="24"/>
      <c r="BS92" s="47"/>
      <c r="BT92" s="47"/>
      <c r="BU92" s="47"/>
      <c r="BV92" s="47"/>
      <c r="BW92" s="47"/>
      <c r="BX92" s="47"/>
      <c r="BY92" s="47"/>
      <c r="BZ92" s="47"/>
      <c r="CA92" s="47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17"/>
      <c r="DT92" s="17">
        <v>88</v>
      </c>
      <c r="DU92" s="32">
        <f t="shared" si="38"/>
        <v>88</v>
      </c>
      <c r="DV92" s="32">
        <f t="shared" si="34"/>
        <v>88</v>
      </c>
      <c r="DW92" s="16"/>
      <c r="DX92" s="17">
        <v>1</v>
      </c>
      <c r="DY92" s="17"/>
      <c r="DZ92" s="17"/>
      <c r="EA92" s="16"/>
      <c r="EB92" s="17">
        <v>86</v>
      </c>
      <c r="EC92" s="16"/>
      <c r="ED92" s="17">
        <f t="shared" si="35"/>
        <v>88</v>
      </c>
      <c r="EE92" s="17" t="str">
        <f t="shared" si="36"/>
        <v>(88)</v>
      </c>
      <c r="EF92" s="113" t="s">
        <v>184</v>
      </c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3" customFormat="1" ht="15.75" customHeight="1">
      <c r="A93" s="61" t="str">
        <f t="shared" si="37"/>
        <v>89 (89)</v>
      </c>
      <c r="B93" s="92" t="s">
        <v>168</v>
      </c>
      <c r="C93" s="62" t="s">
        <v>128</v>
      </c>
      <c r="D93" s="63">
        <f t="shared" si="26"/>
        <v>87.5</v>
      </c>
      <c r="E93" s="67"/>
      <c r="F93" s="47">
        <f t="shared" si="27"/>
        <v>2</v>
      </c>
      <c r="G93" s="64">
        <f t="shared" si="28"/>
        <v>175</v>
      </c>
      <c r="H93" s="72"/>
      <c r="I93" s="24">
        <f t="shared" si="29"/>
        <v>0</v>
      </c>
      <c r="J93" s="24">
        <f t="shared" si="30"/>
        <v>0</v>
      </c>
      <c r="K93" s="24">
        <f t="shared" si="31"/>
        <v>0</v>
      </c>
      <c r="L93" s="24">
        <f t="shared" si="32"/>
        <v>0</v>
      </c>
      <c r="M93" s="55">
        <f t="shared" si="33"/>
        <v>0</v>
      </c>
      <c r="N93" s="47">
        <v>89</v>
      </c>
      <c r="O93" s="47">
        <v>86</v>
      </c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17"/>
      <c r="BQ93" s="24"/>
      <c r="BR93" s="24"/>
      <c r="BS93" s="47"/>
      <c r="BT93" s="47"/>
      <c r="BU93" s="47"/>
      <c r="BV93" s="47"/>
      <c r="BW93" s="47"/>
      <c r="BX93" s="47"/>
      <c r="BY93" s="47"/>
      <c r="BZ93" s="47"/>
      <c r="CA93" s="47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17"/>
      <c r="DT93" s="17">
        <v>89</v>
      </c>
      <c r="DU93" s="32">
        <f t="shared" si="38"/>
        <v>89</v>
      </c>
      <c r="DV93" s="32">
        <f t="shared" si="34"/>
        <v>89</v>
      </c>
      <c r="DW93" s="16"/>
      <c r="DX93" s="17">
        <v>1</v>
      </c>
      <c r="DY93" s="17"/>
      <c r="DZ93" s="17"/>
      <c r="EA93" s="16"/>
      <c r="EB93" s="17">
        <v>87</v>
      </c>
      <c r="EC93" s="16"/>
      <c r="ED93" s="17">
        <f t="shared" si="35"/>
        <v>89</v>
      </c>
      <c r="EE93" s="17" t="str">
        <f t="shared" si="36"/>
        <v>(89)</v>
      </c>
      <c r="EF93" s="113" t="s">
        <v>184</v>
      </c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3" customFormat="1" ht="15.75" customHeight="1">
      <c r="A94" s="61" t="str">
        <f t="shared" si="37"/>
        <v>90 (90)</v>
      </c>
      <c r="B94" s="92" t="s">
        <v>299</v>
      </c>
      <c r="C94" s="95" t="s">
        <v>102</v>
      </c>
      <c r="D94" s="63">
        <f t="shared" si="26"/>
        <v>86.625</v>
      </c>
      <c r="E94" s="67"/>
      <c r="F94" s="47">
        <f t="shared" si="27"/>
        <v>8</v>
      </c>
      <c r="G94" s="64">
        <f t="shared" si="28"/>
        <v>693</v>
      </c>
      <c r="H94" s="72"/>
      <c r="I94" s="24">
        <f t="shared" si="29"/>
        <v>0</v>
      </c>
      <c r="J94" s="24">
        <f t="shared" si="30"/>
        <v>0</v>
      </c>
      <c r="K94" s="24">
        <f t="shared" si="31"/>
        <v>0</v>
      </c>
      <c r="L94" s="24">
        <f t="shared" si="32"/>
        <v>0</v>
      </c>
      <c r="M94" s="55">
        <f t="shared" si="33"/>
        <v>0</v>
      </c>
      <c r="N94" s="47">
        <v>59</v>
      </c>
      <c r="O94" s="47">
        <v>58</v>
      </c>
      <c r="P94" s="47">
        <v>38</v>
      </c>
      <c r="Q94" s="47">
        <v>107</v>
      </c>
      <c r="R94" s="47">
        <v>133</v>
      </c>
      <c r="S94" s="47">
        <v>97</v>
      </c>
      <c r="T94" s="47">
        <v>45</v>
      </c>
      <c r="U94" s="47">
        <v>156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17"/>
      <c r="BQ94" s="47"/>
      <c r="BR94" s="47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17"/>
      <c r="DT94" s="17">
        <v>90</v>
      </c>
      <c r="DU94" s="32">
        <f t="shared" si="38"/>
        <v>90</v>
      </c>
      <c r="DV94" s="32">
        <f t="shared" si="34"/>
        <v>90</v>
      </c>
      <c r="DW94" s="16"/>
      <c r="DX94" s="17">
        <v>1</v>
      </c>
      <c r="DY94" s="17"/>
      <c r="DZ94" s="17"/>
      <c r="EA94" s="16"/>
      <c r="EB94" s="17">
        <v>88</v>
      </c>
      <c r="EC94" s="16"/>
      <c r="ED94" s="17">
        <f t="shared" si="35"/>
        <v>90</v>
      </c>
      <c r="EE94" s="17" t="str">
        <f t="shared" si="36"/>
        <v>(90)</v>
      </c>
      <c r="EF94" s="113" t="s">
        <v>184</v>
      </c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3" customFormat="1" ht="15.75" customHeight="1">
      <c r="A95" s="61" t="str">
        <f t="shared" si="37"/>
        <v>91 (91)</v>
      </c>
      <c r="B95" s="33" t="s">
        <v>99</v>
      </c>
      <c r="C95" s="62" t="s">
        <v>33</v>
      </c>
      <c r="D95" s="63">
        <f t="shared" si="26"/>
        <v>85.6</v>
      </c>
      <c r="E95" s="67"/>
      <c r="F95" s="47">
        <f t="shared" si="27"/>
        <v>5</v>
      </c>
      <c r="G95" s="64">
        <f t="shared" si="28"/>
        <v>428</v>
      </c>
      <c r="H95" s="72"/>
      <c r="I95" s="24">
        <f t="shared" si="29"/>
        <v>0</v>
      </c>
      <c r="J95" s="24">
        <f t="shared" si="30"/>
        <v>0</v>
      </c>
      <c r="K95" s="24">
        <f t="shared" si="31"/>
        <v>0</v>
      </c>
      <c r="L95" s="24">
        <f t="shared" si="32"/>
        <v>0</v>
      </c>
      <c r="M95" s="55">
        <f t="shared" si="33"/>
        <v>0</v>
      </c>
      <c r="N95" s="47">
        <v>24</v>
      </c>
      <c r="O95" s="47">
        <v>88</v>
      </c>
      <c r="P95" s="47">
        <v>98</v>
      </c>
      <c r="Q95" s="47">
        <v>126</v>
      </c>
      <c r="R95" s="47">
        <v>92</v>
      </c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17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17"/>
      <c r="DT95" s="17">
        <v>91</v>
      </c>
      <c r="DU95" s="32">
        <f t="shared" si="38"/>
        <v>91</v>
      </c>
      <c r="DV95" s="32">
        <f t="shared" si="34"/>
        <v>91</v>
      </c>
      <c r="DW95" s="16"/>
      <c r="DX95" s="17">
        <v>1</v>
      </c>
      <c r="DY95" s="17"/>
      <c r="DZ95" s="17"/>
      <c r="EA95" s="16"/>
      <c r="EB95" s="17">
        <v>89</v>
      </c>
      <c r="EC95" s="16"/>
      <c r="ED95" s="17">
        <f t="shared" si="35"/>
        <v>91</v>
      </c>
      <c r="EE95" s="17" t="str">
        <f t="shared" si="36"/>
        <v>(91)</v>
      </c>
      <c r="EF95" s="113" t="s">
        <v>184</v>
      </c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3" customFormat="1" ht="15.75" customHeight="1">
      <c r="A96" s="61" t="str">
        <f t="shared" si="37"/>
        <v>92 (92)</v>
      </c>
      <c r="B96" s="92" t="s">
        <v>298</v>
      </c>
      <c r="C96" s="62" t="s">
        <v>219</v>
      </c>
      <c r="D96" s="63">
        <f t="shared" si="26"/>
        <v>84</v>
      </c>
      <c r="E96" s="67"/>
      <c r="F96" s="47">
        <f t="shared" si="27"/>
        <v>2</v>
      </c>
      <c r="G96" s="64">
        <f t="shared" si="28"/>
        <v>168</v>
      </c>
      <c r="H96" s="72"/>
      <c r="I96" s="24">
        <f t="shared" si="29"/>
        <v>0</v>
      </c>
      <c r="J96" s="24">
        <f t="shared" si="30"/>
        <v>0</v>
      </c>
      <c r="K96" s="24">
        <f t="shared" si="31"/>
        <v>0</v>
      </c>
      <c r="L96" s="24">
        <f t="shared" si="32"/>
        <v>0</v>
      </c>
      <c r="M96" s="55">
        <f t="shared" si="33"/>
        <v>0</v>
      </c>
      <c r="N96" s="47">
        <v>75</v>
      </c>
      <c r="O96" s="47">
        <v>93</v>
      </c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17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17"/>
      <c r="DT96" s="17">
        <v>92</v>
      </c>
      <c r="DU96" s="32">
        <f t="shared" si="38"/>
        <v>92</v>
      </c>
      <c r="DV96" s="32">
        <f t="shared" si="34"/>
        <v>92</v>
      </c>
      <c r="DW96"/>
      <c r="DX96" s="17">
        <v>1</v>
      </c>
      <c r="DY96"/>
      <c r="DZ96"/>
      <c r="EA96"/>
      <c r="EB96" s="17">
        <v>112</v>
      </c>
      <c r="EC96"/>
      <c r="ED96" s="17">
        <f t="shared" si="35"/>
        <v>92</v>
      </c>
      <c r="EE96" s="17" t="str">
        <f t="shared" si="36"/>
        <v>(92)</v>
      </c>
      <c r="EF96" s="113" t="s">
        <v>184</v>
      </c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3" customFormat="1" ht="15.75" customHeight="1">
      <c r="A97" s="61" t="str">
        <f t="shared" si="37"/>
        <v>93 (93)</v>
      </c>
      <c r="B97" s="33" t="s">
        <v>60</v>
      </c>
      <c r="C97" s="62" t="s">
        <v>57</v>
      </c>
      <c r="D97" s="63">
        <f t="shared" si="26"/>
        <v>83</v>
      </c>
      <c r="E97" s="67"/>
      <c r="F97" s="47">
        <f t="shared" si="27"/>
        <v>18</v>
      </c>
      <c r="G97" s="64">
        <f t="shared" si="28"/>
        <v>1494</v>
      </c>
      <c r="H97" s="72"/>
      <c r="I97" s="24">
        <f t="shared" si="29"/>
        <v>0</v>
      </c>
      <c r="J97" s="24">
        <f t="shared" si="30"/>
        <v>0</v>
      </c>
      <c r="K97" s="24">
        <f t="shared" si="31"/>
        <v>0</v>
      </c>
      <c r="L97" s="24">
        <f t="shared" si="32"/>
        <v>0</v>
      </c>
      <c r="M97" s="55">
        <f t="shared" si="33"/>
        <v>0</v>
      </c>
      <c r="N97" s="24">
        <v>76</v>
      </c>
      <c r="O97" s="24">
        <v>99</v>
      </c>
      <c r="P97" s="24">
        <v>86</v>
      </c>
      <c r="Q97" s="24">
        <v>62</v>
      </c>
      <c r="R97" s="24">
        <v>71</v>
      </c>
      <c r="S97" s="24">
        <v>77</v>
      </c>
      <c r="T97" s="23">
        <v>73</v>
      </c>
      <c r="U97" s="23">
        <v>102</v>
      </c>
      <c r="V97" s="23">
        <v>41</v>
      </c>
      <c r="W97" s="23">
        <v>95</v>
      </c>
      <c r="X97" s="23">
        <v>50</v>
      </c>
      <c r="Y97" s="23">
        <v>121</v>
      </c>
      <c r="Z97" s="23">
        <v>161</v>
      </c>
      <c r="AA97" s="23">
        <v>72</v>
      </c>
      <c r="AB97" s="23">
        <v>68</v>
      </c>
      <c r="AC97" s="23">
        <v>138</v>
      </c>
      <c r="AD97" s="23">
        <v>50</v>
      </c>
      <c r="AE97" s="23">
        <v>52</v>
      </c>
      <c r="BP97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S97"/>
      <c r="DT97" s="17">
        <v>93</v>
      </c>
      <c r="DU97" s="32">
        <f t="shared" si="38"/>
        <v>93</v>
      </c>
      <c r="DV97" s="32">
        <f t="shared" si="34"/>
        <v>93</v>
      </c>
      <c r="DW97" s="16"/>
      <c r="DX97" s="17">
        <v>1</v>
      </c>
      <c r="DY97" s="17"/>
      <c r="DZ97" s="17"/>
      <c r="EA97" s="16"/>
      <c r="EB97" s="17">
        <v>90</v>
      </c>
      <c r="EC97" s="16"/>
      <c r="ED97" s="17">
        <f t="shared" si="35"/>
        <v>93</v>
      </c>
      <c r="EE97" s="17" t="str">
        <f t="shared" si="36"/>
        <v>(93)</v>
      </c>
      <c r="EF97" s="113" t="s">
        <v>184</v>
      </c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3" customFormat="1" ht="15.75" customHeight="1">
      <c r="A98" s="61" t="str">
        <f t="shared" si="37"/>
        <v>94 (94)</v>
      </c>
      <c r="B98" s="92" t="s">
        <v>157</v>
      </c>
      <c r="C98" s="62" t="s">
        <v>44</v>
      </c>
      <c r="D98" s="63">
        <f t="shared" si="26"/>
        <v>82.19047619047619</v>
      </c>
      <c r="E98" s="67"/>
      <c r="F98" s="47">
        <f t="shared" si="27"/>
        <v>21</v>
      </c>
      <c r="G98" s="64">
        <f t="shared" si="28"/>
        <v>1726</v>
      </c>
      <c r="H98" s="72"/>
      <c r="I98" s="24">
        <f t="shared" si="29"/>
        <v>0</v>
      </c>
      <c r="J98" s="24">
        <f t="shared" si="30"/>
        <v>0</v>
      </c>
      <c r="K98" s="24">
        <f t="shared" si="31"/>
        <v>0</v>
      </c>
      <c r="L98" s="24">
        <f t="shared" si="32"/>
        <v>0</v>
      </c>
      <c r="M98" s="55">
        <f t="shared" si="33"/>
        <v>0</v>
      </c>
      <c r="N98" s="47">
        <v>42</v>
      </c>
      <c r="O98" s="47">
        <v>79</v>
      </c>
      <c r="P98" s="47">
        <v>79</v>
      </c>
      <c r="Q98" s="47">
        <v>65</v>
      </c>
      <c r="R98" s="47">
        <v>31</v>
      </c>
      <c r="S98" s="24">
        <v>93</v>
      </c>
      <c r="T98" s="24">
        <v>111</v>
      </c>
      <c r="U98" s="24">
        <v>89</v>
      </c>
      <c r="V98" s="24">
        <v>146</v>
      </c>
      <c r="W98" s="23">
        <v>116</v>
      </c>
      <c r="X98" s="23">
        <v>78</v>
      </c>
      <c r="Y98" s="23">
        <v>70</v>
      </c>
      <c r="Z98" s="23">
        <v>56</v>
      </c>
      <c r="AA98" s="23">
        <v>82</v>
      </c>
      <c r="AB98" s="23">
        <v>103</v>
      </c>
      <c r="AC98" s="23">
        <v>129</v>
      </c>
      <c r="AD98" s="23">
        <v>62</v>
      </c>
      <c r="AE98" s="23">
        <v>53</v>
      </c>
      <c r="AF98" s="23">
        <v>69</v>
      </c>
      <c r="AG98" s="23">
        <v>116</v>
      </c>
      <c r="AH98" s="23">
        <v>57</v>
      </c>
      <c r="BP98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S98"/>
      <c r="DT98" s="17">
        <v>94</v>
      </c>
      <c r="DU98" s="32">
        <f t="shared" si="38"/>
        <v>94</v>
      </c>
      <c r="DV98" s="32">
        <f t="shared" si="34"/>
        <v>94</v>
      </c>
      <c r="DW98" s="16"/>
      <c r="DX98" s="17">
        <v>1</v>
      </c>
      <c r="DY98" s="17"/>
      <c r="DZ98" s="17"/>
      <c r="EA98" s="16"/>
      <c r="EB98" s="17">
        <v>91</v>
      </c>
      <c r="EC98" s="16"/>
      <c r="ED98" s="17">
        <f t="shared" si="35"/>
        <v>94</v>
      </c>
      <c r="EE98" s="17" t="str">
        <f t="shared" si="36"/>
        <v>(94)</v>
      </c>
      <c r="EF98" s="113" t="s">
        <v>184</v>
      </c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3" customFormat="1" ht="15.75" customHeight="1">
      <c r="A99" s="61" t="str">
        <f t="shared" si="37"/>
        <v>95 (95)</v>
      </c>
      <c r="B99" s="92" t="s">
        <v>53</v>
      </c>
      <c r="C99" s="95" t="s">
        <v>85</v>
      </c>
      <c r="D99" s="63">
        <f t="shared" si="26"/>
        <v>81.5</v>
      </c>
      <c r="E99" s="67"/>
      <c r="F99" s="47">
        <f t="shared" si="27"/>
        <v>14</v>
      </c>
      <c r="G99" s="64">
        <f t="shared" si="28"/>
        <v>1141</v>
      </c>
      <c r="H99" s="72"/>
      <c r="I99" s="24">
        <f t="shared" si="29"/>
        <v>0</v>
      </c>
      <c r="J99" s="24">
        <f t="shared" si="30"/>
        <v>0</v>
      </c>
      <c r="K99" s="24">
        <f t="shared" si="31"/>
        <v>0</v>
      </c>
      <c r="L99" s="24">
        <f t="shared" si="32"/>
        <v>0</v>
      </c>
      <c r="M99" s="55">
        <f t="shared" si="33"/>
        <v>0</v>
      </c>
      <c r="N99" s="47">
        <v>78</v>
      </c>
      <c r="O99" s="47">
        <v>109</v>
      </c>
      <c r="P99" s="47">
        <v>108</v>
      </c>
      <c r="Q99" s="47">
        <v>102</v>
      </c>
      <c r="R99" s="47">
        <v>106</v>
      </c>
      <c r="S99" s="47">
        <v>106</v>
      </c>
      <c r="T99" s="47">
        <v>57</v>
      </c>
      <c r="U99" s="47">
        <v>57</v>
      </c>
      <c r="V99" s="47">
        <v>116</v>
      </c>
      <c r="W99" s="47">
        <v>31</v>
      </c>
      <c r="X99" s="47">
        <v>64</v>
      </c>
      <c r="Y99" s="47">
        <v>96</v>
      </c>
      <c r="Z99" s="47">
        <v>60</v>
      </c>
      <c r="AA99" s="47">
        <v>51</v>
      </c>
      <c r="AB99" s="47"/>
      <c r="AC99" s="47"/>
      <c r="AD99" s="47"/>
      <c r="AE99" s="47"/>
      <c r="AF99" s="47"/>
      <c r="AG99" s="47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17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17"/>
      <c r="DT99" s="17">
        <v>95</v>
      </c>
      <c r="DU99" s="32">
        <f t="shared" si="38"/>
        <v>95</v>
      </c>
      <c r="DV99" s="32">
        <f t="shared" si="34"/>
        <v>95</v>
      </c>
      <c r="DW99" s="16"/>
      <c r="DX99" s="17">
        <v>1</v>
      </c>
      <c r="DY99" s="17"/>
      <c r="DZ99" s="17"/>
      <c r="EA99" s="16"/>
      <c r="EB99" s="17">
        <v>92</v>
      </c>
      <c r="EC99" s="16"/>
      <c r="ED99" s="17">
        <f t="shared" si="35"/>
        <v>95</v>
      </c>
      <c r="EE99" s="17" t="str">
        <f t="shared" si="36"/>
        <v>(95)</v>
      </c>
      <c r="EF99" s="113" t="s">
        <v>184</v>
      </c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3" customFormat="1" ht="15.75" customHeight="1">
      <c r="A100" s="61" t="str">
        <f t="shared" si="37"/>
        <v>96 (96)</v>
      </c>
      <c r="B100" s="92" t="s">
        <v>217</v>
      </c>
      <c r="C100" s="62" t="s">
        <v>49</v>
      </c>
      <c r="D100" s="63">
        <f t="shared" si="26"/>
        <v>79.166666666666671</v>
      </c>
      <c r="E100" s="67"/>
      <c r="F100" s="47">
        <f t="shared" si="27"/>
        <v>12</v>
      </c>
      <c r="G100" s="64">
        <f t="shared" si="28"/>
        <v>950</v>
      </c>
      <c r="H100" s="72"/>
      <c r="I100" s="24">
        <f t="shared" si="29"/>
        <v>0</v>
      </c>
      <c r="J100" s="24">
        <f t="shared" si="30"/>
        <v>0</v>
      </c>
      <c r="K100" s="24">
        <f t="shared" si="31"/>
        <v>0</v>
      </c>
      <c r="L100" s="24">
        <f t="shared" si="32"/>
        <v>0</v>
      </c>
      <c r="M100" s="55">
        <f t="shared" si="33"/>
        <v>0</v>
      </c>
      <c r="N100" s="47">
        <v>85</v>
      </c>
      <c r="O100" s="47">
        <v>68</v>
      </c>
      <c r="P100" s="47">
        <v>76</v>
      </c>
      <c r="Q100" s="47">
        <v>97</v>
      </c>
      <c r="R100" s="47">
        <v>112</v>
      </c>
      <c r="S100" s="47">
        <v>86</v>
      </c>
      <c r="T100" s="47">
        <v>54</v>
      </c>
      <c r="U100" s="47">
        <v>109</v>
      </c>
      <c r="V100" s="47">
        <v>42</v>
      </c>
      <c r="W100" s="47">
        <v>91</v>
      </c>
      <c r="X100" s="47">
        <v>55</v>
      </c>
      <c r="Y100" s="47">
        <v>75</v>
      </c>
      <c r="Z100" s="47"/>
      <c r="AA100" s="47"/>
      <c r="AB100" s="47"/>
      <c r="AC100" s="47"/>
      <c r="AD100" s="47"/>
      <c r="AE100" s="47"/>
      <c r="AF100" s="47"/>
      <c r="AG100" s="47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17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17"/>
      <c r="DT100" s="17">
        <v>96</v>
      </c>
      <c r="DU100" s="32">
        <f t="shared" si="38"/>
        <v>96</v>
      </c>
      <c r="DV100" s="32">
        <f t="shared" si="34"/>
        <v>96</v>
      </c>
      <c r="DW100" s="16"/>
      <c r="DX100" s="17">
        <v>1</v>
      </c>
      <c r="DY100" s="17"/>
      <c r="DZ100" s="17"/>
      <c r="EA100" s="16"/>
      <c r="EB100" s="17">
        <v>63</v>
      </c>
      <c r="EC100" s="16"/>
      <c r="ED100" s="17">
        <f t="shared" si="35"/>
        <v>96</v>
      </c>
      <c r="EE100" s="17" t="str">
        <f t="shared" si="36"/>
        <v>(96)</v>
      </c>
      <c r="EF100" s="113" t="s">
        <v>184</v>
      </c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3" customFormat="1" ht="15.75" customHeight="1">
      <c r="A101" s="61" t="str">
        <f t="shared" si="37"/>
        <v>97 (97)</v>
      </c>
      <c r="B101" s="92" t="s">
        <v>270</v>
      </c>
      <c r="C101" s="62" t="s">
        <v>219</v>
      </c>
      <c r="D101" s="63">
        <f t="shared" ref="D101:D123" si="39">IF(F101&gt;0.5,(G101/F101),0)</f>
        <v>77.666666666666671</v>
      </c>
      <c r="E101" s="98"/>
      <c r="F101" s="47">
        <f t="shared" ref="F101:F123" si="40">COUNT(N101:BO101)</f>
        <v>3</v>
      </c>
      <c r="G101" s="64">
        <f t="shared" ref="G101:G123" si="41">SUM(N101:BO101)</f>
        <v>233</v>
      </c>
      <c r="H101" s="72"/>
      <c r="I101" s="24">
        <f t="shared" ref="I101:I123" si="42">COUNTIF(BQ101:DR101,2)</f>
        <v>0</v>
      </c>
      <c r="J101" s="24">
        <f t="shared" ref="J101:J123" si="43">COUNTIF(BQ101:DR101,-2)</f>
        <v>0</v>
      </c>
      <c r="K101" s="24">
        <f t="shared" ref="K101:K123" si="44">COUNTIF(BQ101:DR101,1)</f>
        <v>0</v>
      </c>
      <c r="L101" s="24">
        <f t="shared" ref="L101:L123" si="45">COUNTIF(BQ101:DR101,-1)</f>
        <v>0</v>
      </c>
      <c r="M101" s="55">
        <f t="shared" ref="M101:M123" si="46">IF(F101&gt;0,(I101+K101)/(F101),0)</f>
        <v>0</v>
      </c>
      <c r="N101" s="47">
        <v>74</v>
      </c>
      <c r="O101" s="47">
        <v>98</v>
      </c>
      <c r="P101" s="47">
        <v>61</v>
      </c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17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17"/>
      <c r="DT101" s="17">
        <v>97</v>
      </c>
      <c r="DU101" s="32">
        <f t="shared" si="38"/>
        <v>97</v>
      </c>
      <c r="DV101" s="32">
        <f t="shared" ref="DV101:DV120" si="47">IF(DX101=1,ROW(97:97),"-")</f>
        <v>97</v>
      </c>
      <c r="DW101" s="16"/>
      <c r="DX101" s="17">
        <v>1</v>
      </c>
      <c r="DY101" s="17"/>
      <c r="DZ101" s="17"/>
      <c r="EA101" s="16"/>
      <c r="EB101" s="17">
        <v>93</v>
      </c>
      <c r="EC101" s="16"/>
      <c r="ED101" s="17">
        <f t="shared" ref="ED101:ED120" si="48">IF(DX101=1,DU101,IF(DX101="",DU101,""))</f>
        <v>97</v>
      </c>
      <c r="EE101" s="17" t="str">
        <f t="shared" ref="EE101:EE120" si="49">IF(DX101=1,"("&amp;DT101&amp;")","("&amp;DV101&amp;")")</f>
        <v>(97)</v>
      </c>
      <c r="EF101" s="113" t="s">
        <v>184</v>
      </c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3" customFormat="1" ht="15.75" customHeight="1">
      <c r="A102" s="61" t="str">
        <f t="shared" si="37"/>
        <v>98 (98)</v>
      </c>
      <c r="B102" s="100" t="s">
        <v>261</v>
      </c>
      <c r="C102" s="101" t="s">
        <v>219</v>
      </c>
      <c r="D102" s="63">
        <f t="shared" si="39"/>
        <v>76.666666666666671</v>
      </c>
      <c r="E102" s="67"/>
      <c r="F102" s="47">
        <f t="shared" si="40"/>
        <v>3</v>
      </c>
      <c r="G102" s="64">
        <f t="shared" si="41"/>
        <v>230</v>
      </c>
      <c r="H102" s="72"/>
      <c r="I102" s="24">
        <f t="shared" si="42"/>
        <v>0</v>
      </c>
      <c r="J102" s="24">
        <f t="shared" si="43"/>
        <v>0</v>
      </c>
      <c r="K102" s="24">
        <f t="shared" si="44"/>
        <v>0</v>
      </c>
      <c r="L102" s="24">
        <f t="shared" si="45"/>
        <v>0</v>
      </c>
      <c r="M102" s="55">
        <f t="shared" si="46"/>
        <v>0</v>
      </c>
      <c r="N102" s="47">
        <v>74</v>
      </c>
      <c r="O102" s="47">
        <v>74</v>
      </c>
      <c r="P102" s="47">
        <v>82</v>
      </c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17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17"/>
      <c r="DT102" s="17">
        <v>98</v>
      </c>
      <c r="DU102" s="32">
        <f t="shared" si="38"/>
        <v>98</v>
      </c>
      <c r="DV102" s="32">
        <f t="shared" si="47"/>
        <v>98</v>
      </c>
      <c r="DW102" s="16"/>
      <c r="DX102" s="17">
        <v>1</v>
      </c>
      <c r="DY102" s="17"/>
      <c r="DZ102" s="17"/>
      <c r="EA102" s="16"/>
      <c r="EB102" s="17">
        <v>94</v>
      </c>
      <c r="EC102" s="16"/>
      <c r="ED102" s="17">
        <f t="shared" si="48"/>
        <v>98</v>
      </c>
      <c r="EE102" s="17" t="str">
        <f t="shared" si="49"/>
        <v>(98)</v>
      </c>
      <c r="EF102" s="113" t="s">
        <v>184</v>
      </c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3" customFormat="1" ht="15.75" customHeight="1">
      <c r="A103" s="61" t="str">
        <f t="shared" si="37"/>
        <v>99 (99)</v>
      </c>
      <c r="B103" s="92" t="s">
        <v>182</v>
      </c>
      <c r="C103" s="62" t="s">
        <v>49</v>
      </c>
      <c r="D103" s="63">
        <f t="shared" si="39"/>
        <v>75.357142857142861</v>
      </c>
      <c r="E103"/>
      <c r="F103" s="24">
        <f t="shared" si="40"/>
        <v>28</v>
      </c>
      <c r="G103" s="14">
        <f t="shared" si="41"/>
        <v>2110</v>
      </c>
      <c r="H103" s="72"/>
      <c r="I103" s="24">
        <f t="shared" si="42"/>
        <v>0</v>
      </c>
      <c r="J103" s="24">
        <f t="shared" si="43"/>
        <v>0</v>
      </c>
      <c r="K103" s="24">
        <f t="shared" si="44"/>
        <v>0</v>
      </c>
      <c r="L103" s="24">
        <f t="shared" si="45"/>
        <v>0</v>
      </c>
      <c r="M103" s="55">
        <f t="shared" si="46"/>
        <v>0</v>
      </c>
      <c r="N103" s="47">
        <v>28</v>
      </c>
      <c r="O103" s="47">
        <v>61</v>
      </c>
      <c r="P103" s="47">
        <v>58</v>
      </c>
      <c r="Q103" s="47">
        <v>75</v>
      </c>
      <c r="R103" s="47">
        <v>88</v>
      </c>
      <c r="S103" s="47">
        <v>55</v>
      </c>
      <c r="T103" s="47">
        <v>86</v>
      </c>
      <c r="U103" s="47">
        <v>57</v>
      </c>
      <c r="V103" s="47">
        <v>70</v>
      </c>
      <c r="W103" s="47">
        <v>106</v>
      </c>
      <c r="X103" s="47">
        <v>100</v>
      </c>
      <c r="Y103" s="47">
        <v>56</v>
      </c>
      <c r="Z103" s="47">
        <v>84</v>
      </c>
      <c r="AA103" s="47">
        <v>129</v>
      </c>
      <c r="AB103" s="47">
        <v>72</v>
      </c>
      <c r="AC103" s="47">
        <v>61</v>
      </c>
      <c r="AD103" s="47">
        <v>35</v>
      </c>
      <c r="AE103" s="47">
        <v>27</v>
      </c>
      <c r="AF103" s="47">
        <v>115</v>
      </c>
      <c r="AG103" s="47">
        <v>119</v>
      </c>
      <c r="AH103" s="24">
        <v>78</v>
      </c>
      <c r="AI103" s="24">
        <v>115</v>
      </c>
      <c r="AJ103" s="24">
        <v>65</v>
      </c>
      <c r="AK103" s="24">
        <v>71</v>
      </c>
      <c r="AL103" s="24">
        <v>17</v>
      </c>
      <c r="AM103" s="24">
        <v>102</v>
      </c>
      <c r="AN103" s="24">
        <v>119</v>
      </c>
      <c r="AO103" s="24">
        <v>61</v>
      </c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17"/>
      <c r="BQ103" s="24"/>
      <c r="BR103" s="24"/>
      <c r="BS103" s="47"/>
      <c r="BT103" s="47"/>
      <c r="BU103" s="47"/>
      <c r="BV103" s="47"/>
      <c r="BW103" s="47"/>
      <c r="BX103" s="47"/>
      <c r="BY103" s="47"/>
      <c r="BZ103" s="47"/>
      <c r="CA103" s="47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17"/>
      <c r="DT103" s="17">
        <v>99</v>
      </c>
      <c r="DU103" s="32">
        <f t="shared" si="38"/>
        <v>99</v>
      </c>
      <c r="DV103" s="32">
        <f t="shared" si="47"/>
        <v>99</v>
      </c>
      <c r="DW103" s="16"/>
      <c r="DX103" s="17">
        <v>1</v>
      </c>
      <c r="DY103" s="17"/>
      <c r="DZ103" s="17"/>
      <c r="EA103" s="16"/>
      <c r="EB103" s="17">
        <v>95</v>
      </c>
      <c r="EC103" s="16"/>
      <c r="ED103" s="17">
        <f t="shared" si="48"/>
        <v>99</v>
      </c>
      <c r="EE103" s="17" t="str">
        <f t="shared" si="49"/>
        <v>(99)</v>
      </c>
      <c r="EF103" s="113" t="s">
        <v>184</v>
      </c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3" customFormat="1" ht="15.75" customHeight="1">
      <c r="A104" s="61" t="str">
        <f t="shared" si="37"/>
        <v>100 (108)</v>
      </c>
      <c r="B104" s="92" t="s">
        <v>263</v>
      </c>
      <c r="C104" s="62" t="s">
        <v>219</v>
      </c>
      <c r="D104" s="63">
        <f t="shared" si="39"/>
        <v>74.400000000000006</v>
      </c>
      <c r="E104" s="67"/>
      <c r="F104" s="47">
        <f t="shared" si="40"/>
        <v>5</v>
      </c>
      <c r="G104" s="64">
        <f t="shared" si="41"/>
        <v>372</v>
      </c>
      <c r="H104" s="72"/>
      <c r="I104" s="24">
        <f t="shared" si="42"/>
        <v>0</v>
      </c>
      <c r="J104" s="24">
        <f t="shared" si="43"/>
        <v>0</v>
      </c>
      <c r="K104" s="24">
        <f t="shared" si="44"/>
        <v>0</v>
      </c>
      <c r="L104" s="24">
        <f t="shared" si="45"/>
        <v>0</v>
      </c>
      <c r="M104" s="55">
        <f t="shared" si="46"/>
        <v>0</v>
      </c>
      <c r="N104" s="47">
        <v>64</v>
      </c>
      <c r="O104" s="47">
        <v>14</v>
      </c>
      <c r="P104" s="47">
        <v>96</v>
      </c>
      <c r="Q104" s="47">
        <v>129</v>
      </c>
      <c r="R104" s="47">
        <v>69</v>
      </c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17"/>
      <c r="BQ104" s="24"/>
      <c r="BR104" s="24"/>
      <c r="BS104" s="47"/>
      <c r="BT104" s="47"/>
      <c r="BU104" s="47"/>
      <c r="BV104" s="47"/>
      <c r="BW104" s="47"/>
      <c r="BX104" s="47"/>
      <c r="BY104" s="47"/>
      <c r="BZ104" s="47"/>
      <c r="CA104" s="47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17"/>
      <c r="DT104" s="17">
        <v>108</v>
      </c>
      <c r="DU104" s="32">
        <f t="shared" si="38"/>
        <v>100</v>
      </c>
      <c r="DV104" s="32">
        <f t="shared" si="47"/>
        <v>100</v>
      </c>
      <c r="DW104" s="16"/>
      <c r="DX104" s="17">
        <v>1</v>
      </c>
      <c r="DY104" s="17"/>
      <c r="DZ104" s="17"/>
      <c r="EA104" s="16"/>
      <c r="EB104" s="17">
        <v>96</v>
      </c>
      <c r="EC104" s="16"/>
      <c r="ED104" s="17">
        <f t="shared" si="48"/>
        <v>100</v>
      </c>
      <c r="EE104" s="17" t="str">
        <f t="shared" si="49"/>
        <v>(108)</v>
      </c>
      <c r="EF104" s="113" t="s">
        <v>184</v>
      </c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3" customFormat="1" ht="15.75" customHeight="1">
      <c r="A105" s="61" t="str">
        <f t="shared" si="37"/>
        <v>101 (100)</v>
      </c>
      <c r="B105" s="92" t="s">
        <v>175</v>
      </c>
      <c r="C105" s="95" t="s">
        <v>49</v>
      </c>
      <c r="D105" s="63">
        <f t="shared" si="39"/>
        <v>70.142857142857139</v>
      </c>
      <c r="E105" s="67"/>
      <c r="F105" s="47">
        <f t="shared" si="40"/>
        <v>14</v>
      </c>
      <c r="G105" s="64">
        <f t="shared" si="41"/>
        <v>982</v>
      </c>
      <c r="H105" s="72"/>
      <c r="I105" s="24">
        <f t="shared" si="42"/>
        <v>0</v>
      </c>
      <c r="J105" s="24">
        <f t="shared" si="43"/>
        <v>0</v>
      </c>
      <c r="K105" s="24">
        <f t="shared" si="44"/>
        <v>0</v>
      </c>
      <c r="L105" s="24">
        <f t="shared" si="45"/>
        <v>0</v>
      </c>
      <c r="M105" s="55">
        <f t="shared" si="46"/>
        <v>0</v>
      </c>
      <c r="N105" s="47">
        <v>51</v>
      </c>
      <c r="O105" s="47">
        <v>75</v>
      </c>
      <c r="P105" s="47">
        <v>92</v>
      </c>
      <c r="Q105" s="47">
        <v>102</v>
      </c>
      <c r="R105" s="47">
        <v>88</v>
      </c>
      <c r="S105" s="47">
        <v>44</v>
      </c>
      <c r="T105" s="47">
        <v>105</v>
      </c>
      <c r="U105" s="47">
        <v>62</v>
      </c>
      <c r="V105" s="47">
        <v>69</v>
      </c>
      <c r="W105" s="47">
        <v>91</v>
      </c>
      <c r="X105" s="47">
        <v>10</v>
      </c>
      <c r="Y105" s="47">
        <v>31</v>
      </c>
      <c r="Z105" s="47">
        <v>92</v>
      </c>
      <c r="AA105" s="47">
        <v>70</v>
      </c>
      <c r="AB105" s="47"/>
      <c r="AC105" s="47"/>
      <c r="AD105" s="47"/>
      <c r="AE105" s="47"/>
      <c r="AF105" s="47"/>
      <c r="AG105" s="47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17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17"/>
      <c r="DT105" s="17">
        <v>100</v>
      </c>
      <c r="DU105" s="32">
        <f t="shared" si="38"/>
        <v>101</v>
      </c>
      <c r="DV105" s="32">
        <f t="shared" si="47"/>
        <v>101</v>
      </c>
      <c r="DW105" s="16"/>
      <c r="DX105" s="17">
        <v>1</v>
      </c>
      <c r="DY105" s="17"/>
      <c r="DZ105" s="17"/>
      <c r="EA105" s="16"/>
      <c r="EB105" s="17">
        <v>97</v>
      </c>
      <c r="EC105" s="16"/>
      <c r="ED105" s="17">
        <f t="shared" si="48"/>
        <v>101</v>
      </c>
      <c r="EE105" s="17" t="str">
        <f t="shared" si="49"/>
        <v>(100)</v>
      </c>
      <c r="EF105" s="113" t="s">
        <v>184</v>
      </c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3" customFormat="1" ht="15.75" customHeight="1">
      <c r="A106" s="61" t="str">
        <f t="shared" si="37"/>
        <v>102 (101)</v>
      </c>
      <c r="B106" s="92" t="s">
        <v>143</v>
      </c>
      <c r="C106" s="62" t="s">
        <v>44</v>
      </c>
      <c r="D106" s="63">
        <f t="shared" si="39"/>
        <v>69.769230769230774</v>
      </c>
      <c r="E106" s="67"/>
      <c r="F106" s="47">
        <f t="shared" si="40"/>
        <v>26</v>
      </c>
      <c r="G106" s="64">
        <f t="shared" si="41"/>
        <v>1814</v>
      </c>
      <c r="H106" s="72"/>
      <c r="I106" s="24">
        <f t="shared" si="42"/>
        <v>0</v>
      </c>
      <c r="J106" s="24">
        <f t="shared" si="43"/>
        <v>0</v>
      </c>
      <c r="K106" s="24">
        <f t="shared" si="44"/>
        <v>0</v>
      </c>
      <c r="L106" s="24">
        <f t="shared" si="45"/>
        <v>0</v>
      </c>
      <c r="M106" s="55">
        <f t="shared" si="46"/>
        <v>0</v>
      </c>
      <c r="N106" s="47">
        <v>48</v>
      </c>
      <c r="O106" s="47">
        <v>33</v>
      </c>
      <c r="P106" s="47">
        <v>71</v>
      </c>
      <c r="Q106" s="47">
        <v>51</v>
      </c>
      <c r="R106" s="47">
        <v>56</v>
      </c>
      <c r="S106" s="47">
        <v>71</v>
      </c>
      <c r="T106" s="47">
        <v>123</v>
      </c>
      <c r="U106" s="47">
        <v>86</v>
      </c>
      <c r="V106" s="47">
        <v>66</v>
      </c>
      <c r="W106" s="47">
        <v>76</v>
      </c>
      <c r="X106" s="47">
        <v>56</v>
      </c>
      <c r="Y106" s="47">
        <v>98</v>
      </c>
      <c r="Z106" s="47">
        <v>82</v>
      </c>
      <c r="AA106" s="47">
        <v>58</v>
      </c>
      <c r="AB106" s="47">
        <v>57</v>
      </c>
      <c r="AC106" s="47">
        <v>110</v>
      </c>
      <c r="AD106" s="47">
        <v>91</v>
      </c>
      <c r="AE106" s="47">
        <v>59</v>
      </c>
      <c r="AF106" s="47">
        <v>72</v>
      </c>
      <c r="AG106" s="47">
        <v>54</v>
      </c>
      <c r="AH106" s="24">
        <v>28</v>
      </c>
      <c r="AI106" s="24">
        <v>50</v>
      </c>
      <c r="AJ106" s="24">
        <v>57</v>
      </c>
      <c r="AK106" s="24">
        <v>57</v>
      </c>
      <c r="AL106" s="24">
        <v>108</v>
      </c>
      <c r="AM106" s="24">
        <v>96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17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17"/>
      <c r="DT106" s="17">
        <v>101</v>
      </c>
      <c r="DU106" s="32">
        <f t="shared" si="38"/>
        <v>102</v>
      </c>
      <c r="DV106" s="32">
        <f t="shared" si="47"/>
        <v>102</v>
      </c>
      <c r="DW106" s="16"/>
      <c r="DX106" s="17">
        <v>1</v>
      </c>
      <c r="DY106" s="17"/>
      <c r="DZ106" s="17"/>
      <c r="EA106" s="16"/>
      <c r="EB106" s="17">
        <v>98</v>
      </c>
      <c r="EC106" s="16"/>
      <c r="ED106" s="17">
        <f t="shared" si="48"/>
        <v>102</v>
      </c>
      <c r="EE106" s="17" t="str">
        <f t="shared" si="49"/>
        <v>(101)</v>
      </c>
      <c r="EF106" s="113" t="s">
        <v>184</v>
      </c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3" customFormat="1" ht="15.75" customHeight="1">
      <c r="A107" s="61" t="str">
        <f t="shared" si="37"/>
        <v>103 (102)</v>
      </c>
      <c r="B107" s="92" t="s">
        <v>162</v>
      </c>
      <c r="C107" s="62" t="s">
        <v>85</v>
      </c>
      <c r="D107" s="63">
        <f t="shared" si="39"/>
        <v>57.777777777777779</v>
      </c>
      <c r="E107" s="67"/>
      <c r="F107" s="47">
        <f t="shared" si="40"/>
        <v>9</v>
      </c>
      <c r="G107" s="64">
        <f t="shared" si="41"/>
        <v>520</v>
      </c>
      <c r="H107" s="72"/>
      <c r="I107" s="24">
        <f t="shared" si="42"/>
        <v>0</v>
      </c>
      <c r="J107" s="24">
        <f t="shared" si="43"/>
        <v>0</v>
      </c>
      <c r="K107" s="24">
        <f t="shared" si="44"/>
        <v>0</v>
      </c>
      <c r="L107" s="24">
        <f t="shared" si="45"/>
        <v>0</v>
      </c>
      <c r="M107" s="55">
        <f t="shared" si="46"/>
        <v>0</v>
      </c>
      <c r="N107" s="47">
        <v>48</v>
      </c>
      <c r="O107" s="47">
        <v>17</v>
      </c>
      <c r="P107" s="47">
        <v>47</v>
      </c>
      <c r="Q107" s="47">
        <v>51</v>
      </c>
      <c r="R107" s="47">
        <v>58</v>
      </c>
      <c r="S107" s="47">
        <v>77</v>
      </c>
      <c r="T107" s="47">
        <v>67</v>
      </c>
      <c r="U107" s="47">
        <v>124</v>
      </c>
      <c r="V107" s="47">
        <v>31</v>
      </c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17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17"/>
      <c r="DT107" s="17">
        <v>102</v>
      </c>
      <c r="DU107" s="32">
        <f t="shared" ref="DU107:DU120" si="50">IF(AND(D107=D106,D107=D105,D107=D104,D107=D103),ROW(99:99),IF(AND(D107=D106,D107=D105,D107=D104),ROW(100:100),IF(AND(D107=D106,D107=D105),ROW(101:101),IF(D107=D106,ROW(102:102),IF(D107&gt;1,ROW(103:103),"-")))))</f>
        <v>103</v>
      </c>
      <c r="DV107" s="32">
        <f t="shared" si="47"/>
        <v>103</v>
      </c>
      <c r="DW107" s="16"/>
      <c r="DX107" s="17">
        <v>1</v>
      </c>
      <c r="DY107" s="17"/>
      <c r="DZ107" s="17"/>
      <c r="EA107" s="16"/>
      <c r="EB107" s="17">
        <v>99</v>
      </c>
      <c r="EC107" s="16"/>
      <c r="ED107" s="17">
        <f t="shared" si="48"/>
        <v>103</v>
      </c>
      <c r="EE107" s="17" t="str">
        <f t="shared" si="49"/>
        <v>(102)</v>
      </c>
      <c r="EF107" s="113" t="s">
        <v>184</v>
      </c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3" customFormat="1" ht="15.75" customHeight="1">
      <c r="A108" s="61" t="str">
        <f t="shared" si="37"/>
        <v>104 (103)</v>
      </c>
      <c r="B108" s="92" t="s">
        <v>228</v>
      </c>
      <c r="C108" s="62" t="s">
        <v>44</v>
      </c>
      <c r="D108" s="63">
        <f t="shared" si="39"/>
        <v>57.5</v>
      </c>
      <c r="E108" s="98"/>
      <c r="F108" s="47">
        <f t="shared" si="40"/>
        <v>2</v>
      </c>
      <c r="G108" s="64">
        <f t="shared" si="41"/>
        <v>115</v>
      </c>
      <c r="H108" s="72"/>
      <c r="I108" s="24">
        <f t="shared" si="42"/>
        <v>0</v>
      </c>
      <c r="J108" s="24">
        <f t="shared" si="43"/>
        <v>0</v>
      </c>
      <c r="K108" s="24">
        <f t="shared" si="44"/>
        <v>0</v>
      </c>
      <c r="L108" s="24">
        <f t="shared" si="45"/>
        <v>0</v>
      </c>
      <c r="M108" s="55">
        <f t="shared" si="46"/>
        <v>0</v>
      </c>
      <c r="N108" s="47">
        <v>50</v>
      </c>
      <c r="O108" s="47">
        <v>65</v>
      </c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17"/>
      <c r="BQ108" s="24"/>
      <c r="BR108" s="24"/>
      <c r="BS108" s="47"/>
      <c r="BT108" s="47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17"/>
      <c r="DT108" s="17">
        <v>103</v>
      </c>
      <c r="DU108" s="32">
        <f t="shared" si="50"/>
        <v>104</v>
      </c>
      <c r="DV108" s="32">
        <f t="shared" si="47"/>
        <v>104</v>
      </c>
      <c r="DW108" s="16"/>
      <c r="DX108" s="17">
        <v>1</v>
      </c>
      <c r="DY108" s="17"/>
      <c r="DZ108" s="17"/>
      <c r="EA108" s="16"/>
      <c r="EB108" s="17">
        <v>100</v>
      </c>
      <c r="EC108" s="16"/>
      <c r="ED108" s="17">
        <f t="shared" si="48"/>
        <v>104</v>
      </c>
      <c r="EE108" s="17" t="str">
        <f t="shared" si="49"/>
        <v>(103)</v>
      </c>
      <c r="EF108" s="113" t="s">
        <v>184</v>
      </c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3" customFormat="1" ht="15.75" customHeight="1">
      <c r="A109" s="61" t="str">
        <f t="shared" si="37"/>
        <v>105 (104)</v>
      </c>
      <c r="B109" s="92" t="s">
        <v>186</v>
      </c>
      <c r="C109" s="62" t="s">
        <v>85</v>
      </c>
      <c r="D109" s="63">
        <f t="shared" si="39"/>
        <v>55.25</v>
      </c>
      <c r="E109" s="67"/>
      <c r="F109" s="47">
        <f t="shared" si="40"/>
        <v>8</v>
      </c>
      <c r="G109" s="64">
        <f t="shared" si="41"/>
        <v>442</v>
      </c>
      <c r="H109" s="72"/>
      <c r="I109" s="24">
        <f t="shared" si="42"/>
        <v>0</v>
      </c>
      <c r="J109" s="24">
        <f t="shared" si="43"/>
        <v>0</v>
      </c>
      <c r="K109" s="24">
        <f t="shared" si="44"/>
        <v>0</v>
      </c>
      <c r="L109" s="24">
        <f t="shared" si="45"/>
        <v>0</v>
      </c>
      <c r="M109" s="55">
        <f t="shared" si="46"/>
        <v>0</v>
      </c>
      <c r="N109" s="47">
        <v>44</v>
      </c>
      <c r="O109" s="47">
        <v>40</v>
      </c>
      <c r="P109" s="47">
        <v>47</v>
      </c>
      <c r="Q109" s="47">
        <v>89</v>
      </c>
      <c r="R109" s="47">
        <v>64</v>
      </c>
      <c r="S109" s="47">
        <v>72</v>
      </c>
      <c r="T109" s="47">
        <v>51</v>
      </c>
      <c r="U109" s="47">
        <v>35</v>
      </c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17"/>
      <c r="BQ109" s="24"/>
      <c r="BR109" s="24"/>
      <c r="BS109" s="24"/>
      <c r="BT109" s="24"/>
      <c r="BU109" s="24"/>
      <c r="BV109" s="24"/>
      <c r="BW109" s="24"/>
      <c r="BX109" s="47"/>
      <c r="BY109" s="47"/>
      <c r="BZ109" s="47"/>
      <c r="CA109" s="47"/>
      <c r="CB109" s="47"/>
      <c r="CC109" s="47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17"/>
      <c r="DT109" s="17">
        <v>104</v>
      </c>
      <c r="DU109" s="32">
        <f t="shared" si="50"/>
        <v>105</v>
      </c>
      <c r="DV109" s="32">
        <f t="shared" si="47"/>
        <v>105</v>
      </c>
      <c r="DW109" s="16"/>
      <c r="DX109" s="17">
        <v>1</v>
      </c>
      <c r="DY109" s="17"/>
      <c r="DZ109" s="17"/>
      <c r="EA109" s="16"/>
      <c r="EB109" s="17">
        <v>101</v>
      </c>
      <c r="EC109" s="16"/>
      <c r="ED109" s="17">
        <f t="shared" si="48"/>
        <v>105</v>
      </c>
      <c r="EE109" s="17" t="str">
        <f t="shared" si="49"/>
        <v>(104)</v>
      </c>
      <c r="EF109" s="113" t="s">
        <v>184</v>
      </c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3" customFormat="1" ht="15.75" customHeight="1">
      <c r="A110" s="61" t="str">
        <f t="shared" si="37"/>
        <v>106 (105)</v>
      </c>
      <c r="B110" s="92" t="s">
        <v>181</v>
      </c>
      <c r="C110" s="62" t="s">
        <v>102</v>
      </c>
      <c r="D110" s="63">
        <f t="shared" si="39"/>
        <v>52</v>
      </c>
      <c r="E110" s="67"/>
      <c r="F110" s="47">
        <f t="shared" si="40"/>
        <v>9</v>
      </c>
      <c r="G110" s="64">
        <f t="shared" si="41"/>
        <v>468</v>
      </c>
      <c r="H110" s="72"/>
      <c r="I110" s="24">
        <f t="shared" si="42"/>
        <v>0</v>
      </c>
      <c r="J110" s="24">
        <f t="shared" si="43"/>
        <v>0</v>
      </c>
      <c r="K110" s="24">
        <f t="shared" si="44"/>
        <v>0</v>
      </c>
      <c r="L110" s="24">
        <f t="shared" si="45"/>
        <v>0</v>
      </c>
      <c r="M110" s="55">
        <f t="shared" si="46"/>
        <v>0</v>
      </c>
      <c r="N110" s="24">
        <v>68</v>
      </c>
      <c r="O110" s="24">
        <v>72</v>
      </c>
      <c r="P110" s="24">
        <v>60</v>
      </c>
      <c r="Q110" s="24">
        <v>57</v>
      </c>
      <c r="R110" s="24">
        <v>30</v>
      </c>
      <c r="S110" s="24">
        <v>45</v>
      </c>
      <c r="T110" s="24">
        <v>65</v>
      </c>
      <c r="U110" s="24">
        <v>40</v>
      </c>
      <c r="V110" s="24">
        <v>31</v>
      </c>
      <c r="W110" s="24"/>
      <c r="X110" s="24"/>
      <c r="Y110" s="24"/>
      <c r="Z110" s="24"/>
      <c r="AA110" s="24"/>
      <c r="AB110" s="24"/>
      <c r="BP110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S110"/>
      <c r="DT110" s="17">
        <v>105</v>
      </c>
      <c r="DU110" s="32">
        <f t="shared" si="50"/>
        <v>106</v>
      </c>
      <c r="DV110" s="32">
        <f t="shared" si="47"/>
        <v>106</v>
      </c>
      <c r="DW110" s="16"/>
      <c r="DX110" s="17">
        <v>1</v>
      </c>
      <c r="DY110" s="17"/>
      <c r="DZ110" s="17"/>
      <c r="EA110" s="16"/>
      <c r="EB110" s="17">
        <v>102</v>
      </c>
      <c r="EC110" s="16"/>
      <c r="ED110" s="17">
        <f t="shared" si="48"/>
        <v>106</v>
      </c>
      <c r="EE110" s="17" t="str">
        <f t="shared" si="49"/>
        <v>(105)</v>
      </c>
      <c r="EF110" s="113" t="s">
        <v>184</v>
      </c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3" customFormat="1" ht="15.75" customHeight="1">
      <c r="A111" s="61" t="str">
        <f t="shared" si="37"/>
        <v>107 (106)</v>
      </c>
      <c r="B111" s="92" t="s">
        <v>264</v>
      </c>
      <c r="C111" s="62" t="s">
        <v>219</v>
      </c>
      <c r="D111" s="63">
        <f t="shared" si="39"/>
        <v>51.5</v>
      </c>
      <c r="E111" s="67"/>
      <c r="F111" s="47">
        <f t="shared" si="40"/>
        <v>2</v>
      </c>
      <c r="G111" s="64">
        <f t="shared" si="41"/>
        <v>103</v>
      </c>
      <c r="H111" s="72"/>
      <c r="I111" s="24">
        <f t="shared" si="42"/>
        <v>0</v>
      </c>
      <c r="J111" s="24">
        <f t="shared" si="43"/>
        <v>0</v>
      </c>
      <c r="K111" s="24">
        <f t="shared" si="44"/>
        <v>0</v>
      </c>
      <c r="L111" s="24">
        <f t="shared" si="45"/>
        <v>0</v>
      </c>
      <c r="M111" s="55">
        <f t="shared" si="46"/>
        <v>0</v>
      </c>
      <c r="N111" s="47">
        <v>45</v>
      </c>
      <c r="O111" s="47">
        <v>58</v>
      </c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17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17"/>
      <c r="DT111" s="17">
        <v>106</v>
      </c>
      <c r="DU111" s="32">
        <f t="shared" si="50"/>
        <v>107</v>
      </c>
      <c r="DV111" s="32">
        <f t="shared" si="47"/>
        <v>107</v>
      </c>
      <c r="DW111"/>
      <c r="DX111" s="17">
        <v>1</v>
      </c>
      <c r="DY111"/>
      <c r="DZ111"/>
      <c r="EA111"/>
      <c r="EB111" s="17">
        <v>110</v>
      </c>
      <c r="EC111"/>
      <c r="ED111" s="17">
        <f t="shared" si="48"/>
        <v>107</v>
      </c>
      <c r="EE111" s="17" t="str">
        <f t="shared" si="49"/>
        <v>(106)</v>
      </c>
      <c r="EF111" s="113" t="s">
        <v>184</v>
      </c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3" customFormat="1" ht="15.75" customHeight="1">
      <c r="A112" s="61" t="str">
        <f t="shared" si="37"/>
        <v>108 (107)</v>
      </c>
      <c r="B112" s="100" t="s">
        <v>86</v>
      </c>
      <c r="C112" s="101" t="s">
        <v>85</v>
      </c>
      <c r="D112" s="63">
        <f t="shared" si="39"/>
        <v>46.5</v>
      </c>
      <c r="E112" s="67"/>
      <c r="F112" s="47">
        <f t="shared" si="40"/>
        <v>2</v>
      </c>
      <c r="G112" s="64">
        <f t="shared" si="41"/>
        <v>93</v>
      </c>
      <c r="H112" s="72"/>
      <c r="I112" s="24">
        <f t="shared" si="42"/>
        <v>0</v>
      </c>
      <c r="J112" s="24">
        <f t="shared" si="43"/>
        <v>0</v>
      </c>
      <c r="K112" s="24">
        <f t="shared" si="44"/>
        <v>0</v>
      </c>
      <c r="L112" s="24">
        <f t="shared" si="45"/>
        <v>0</v>
      </c>
      <c r="M112" s="55">
        <f t="shared" si="46"/>
        <v>0</v>
      </c>
      <c r="N112" s="47">
        <v>72</v>
      </c>
      <c r="O112" s="47">
        <v>21</v>
      </c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17"/>
      <c r="BQ112" s="24"/>
      <c r="BR112" s="24"/>
      <c r="BS112" s="47"/>
      <c r="BT112" s="47"/>
      <c r="BU112" s="47"/>
      <c r="BV112" s="47"/>
      <c r="BW112" s="47"/>
      <c r="BX112" s="47"/>
      <c r="BY112" s="47"/>
      <c r="BZ112" s="47"/>
      <c r="CA112" s="47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17"/>
      <c r="DT112" s="17">
        <v>107</v>
      </c>
      <c r="DU112" s="32">
        <f t="shared" si="50"/>
        <v>108</v>
      </c>
      <c r="DV112" s="32">
        <f t="shared" si="47"/>
        <v>108</v>
      </c>
      <c r="DW112" s="16"/>
      <c r="DX112" s="17">
        <v>1</v>
      </c>
      <c r="DY112" s="17"/>
      <c r="DZ112" s="17"/>
      <c r="EA112" s="16"/>
      <c r="EB112" s="17">
        <v>103</v>
      </c>
      <c r="EC112" s="16"/>
      <c r="ED112" s="17">
        <f t="shared" si="48"/>
        <v>108</v>
      </c>
      <c r="EE112" s="17" t="str">
        <f t="shared" si="49"/>
        <v>(107)</v>
      </c>
      <c r="EF112" s="113" t="s">
        <v>184</v>
      </c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ht="15.75" customHeight="1">
      <c r="A113" s="61" t="str">
        <f t="shared" si="37"/>
        <v>109 (109)</v>
      </c>
      <c r="B113" s="100" t="s">
        <v>45</v>
      </c>
      <c r="C113" s="101" t="s">
        <v>57</v>
      </c>
      <c r="D113" s="63">
        <f t="shared" si="39"/>
        <v>34</v>
      </c>
      <c r="E113" s="67"/>
      <c r="F113" s="47">
        <f t="shared" si="40"/>
        <v>5</v>
      </c>
      <c r="G113" s="64">
        <f t="shared" si="41"/>
        <v>170</v>
      </c>
      <c r="H113" s="72"/>
      <c r="I113" s="24">
        <f t="shared" si="42"/>
        <v>0</v>
      </c>
      <c r="J113" s="24">
        <f t="shared" si="43"/>
        <v>0</v>
      </c>
      <c r="K113" s="24">
        <f t="shared" si="44"/>
        <v>0</v>
      </c>
      <c r="L113" s="24">
        <f t="shared" si="45"/>
        <v>0</v>
      </c>
      <c r="M113" s="55">
        <f t="shared" si="46"/>
        <v>0</v>
      </c>
      <c r="N113" s="47">
        <v>21</v>
      </c>
      <c r="O113" s="47">
        <v>34</v>
      </c>
      <c r="P113" s="47">
        <v>37</v>
      </c>
      <c r="Q113" s="47">
        <v>35</v>
      </c>
      <c r="R113" s="47">
        <v>43</v>
      </c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17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17"/>
      <c r="DT113" s="17">
        <v>109</v>
      </c>
      <c r="DU113" s="32">
        <f t="shared" si="50"/>
        <v>109</v>
      </c>
      <c r="DV113" s="32">
        <f t="shared" si="47"/>
        <v>109</v>
      </c>
      <c r="DW113" s="16"/>
      <c r="DX113" s="17">
        <v>1</v>
      </c>
      <c r="DY113" s="17"/>
      <c r="DZ113" s="17"/>
      <c r="EA113" s="16"/>
      <c r="EB113" s="17">
        <v>104</v>
      </c>
      <c r="EC113" s="16"/>
      <c r="ED113" s="17">
        <f t="shared" si="48"/>
        <v>109</v>
      </c>
      <c r="EE113" s="17" t="str">
        <f t="shared" si="49"/>
        <v>(109)</v>
      </c>
      <c r="EF113" s="113" t="s">
        <v>184</v>
      </c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ht="15.75" customHeight="1">
      <c r="A114" s="61" t="str">
        <f t="shared" si="37"/>
        <v>110 (110)</v>
      </c>
      <c r="B114" s="100" t="s">
        <v>289</v>
      </c>
      <c r="C114" s="101" t="s">
        <v>49</v>
      </c>
      <c r="D114" s="63">
        <f t="shared" si="39"/>
        <v>32</v>
      </c>
      <c r="E114" s="67"/>
      <c r="F114" s="47">
        <f t="shared" si="40"/>
        <v>4</v>
      </c>
      <c r="G114" s="64">
        <f t="shared" si="41"/>
        <v>128</v>
      </c>
      <c r="H114" s="32"/>
      <c r="I114" s="24">
        <f t="shared" si="42"/>
        <v>0</v>
      </c>
      <c r="J114" s="24">
        <f t="shared" si="43"/>
        <v>0</v>
      </c>
      <c r="K114" s="24">
        <f t="shared" si="44"/>
        <v>0</v>
      </c>
      <c r="L114" s="24">
        <f t="shared" si="45"/>
        <v>0</v>
      </c>
      <c r="M114" s="55">
        <f t="shared" si="46"/>
        <v>0</v>
      </c>
      <c r="N114" s="24">
        <v>55</v>
      </c>
      <c r="O114" s="24">
        <v>14</v>
      </c>
      <c r="P114" s="24">
        <v>33</v>
      </c>
      <c r="Q114" s="24">
        <v>26</v>
      </c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3"/>
      <c r="DL114" s="23"/>
      <c r="DM114" s="23"/>
      <c r="DN114" s="23"/>
      <c r="DO114" s="23"/>
      <c r="DP114" s="23"/>
      <c r="DQ114" s="23"/>
      <c r="DR114" s="23"/>
      <c r="DT114" s="17">
        <v>110</v>
      </c>
      <c r="DU114" s="32">
        <f t="shared" si="50"/>
        <v>110</v>
      </c>
      <c r="DV114" s="32">
        <f t="shared" si="47"/>
        <v>110</v>
      </c>
      <c r="DW114" s="16"/>
      <c r="DX114" s="17">
        <v>1</v>
      </c>
      <c r="DY114" s="17"/>
      <c r="DZ114" s="17"/>
      <c r="EA114" s="16"/>
      <c r="EB114" s="17">
        <v>105</v>
      </c>
      <c r="EC114" s="16"/>
      <c r="ED114" s="17">
        <f t="shared" si="48"/>
        <v>110</v>
      </c>
      <c r="EE114" s="17" t="str">
        <f t="shared" si="49"/>
        <v>(110)</v>
      </c>
      <c r="EF114" s="113" t="s">
        <v>184</v>
      </c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ht="15.75" customHeight="1">
      <c r="A115" s="119" t="str">
        <f t="shared" si="37"/>
        <v>- (-)</v>
      </c>
      <c r="B115" s="126" t="s">
        <v>159</v>
      </c>
      <c r="C115" s="127" t="s">
        <v>31</v>
      </c>
      <c r="D115" s="122">
        <f t="shared" si="39"/>
        <v>0</v>
      </c>
      <c r="E115" s="123"/>
      <c r="F115" s="124">
        <f t="shared" si="40"/>
        <v>0</v>
      </c>
      <c r="G115" s="125">
        <f t="shared" si="41"/>
        <v>0</v>
      </c>
      <c r="I115" s="24">
        <f t="shared" si="42"/>
        <v>0</v>
      </c>
      <c r="J115" s="24">
        <f t="shared" si="43"/>
        <v>0</v>
      </c>
      <c r="K115" s="24">
        <f t="shared" si="44"/>
        <v>0</v>
      </c>
      <c r="L115" s="24">
        <f t="shared" si="45"/>
        <v>0</v>
      </c>
      <c r="M115" s="55">
        <f t="shared" si="46"/>
        <v>0</v>
      </c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17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17"/>
      <c r="DT115" s="17" t="s">
        <v>89</v>
      </c>
      <c r="DU115" s="32" t="str">
        <f t="shared" si="50"/>
        <v>-</v>
      </c>
      <c r="DV115" s="32">
        <f t="shared" si="47"/>
        <v>111</v>
      </c>
      <c r="DW115" s="16"/>
      <c r="DX115" s="17">
        <v>1</v>
      </c>
      <c r="DY115" s="17"/>
      <c r="DZ115" s="17"/>
      <c r="EA115" s="16"/>
      <c r="EB115" s="17">
        <v>106</v>
      </c>
      <c r="EC115" s="16"/>
      <c r="ED115" s="17" t="str">
        <f t="shared" si="48"/>
        <v>-</v>
      </c>
      <c r="EE115" s="17" t="str">
        <f t="shared" si="49"/>
        <v>(-)</v>
      </c>
      <c r="EF115" s="113" t="s">
        <v>184</v>
      </c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ht="15.75" customHeight="1">
      <c r="A116" s="119" t="str">
        <f t="shared" si="37"/>
        <v>111 (111)</v>
      </c>
      <c r="B116" s="120" t="s">
        <v>59</v>
      </c>
      <c r="C116" s="121" t="s">
        <v>85</v>
      </c>
      <c r="D116" s="122">
        <f t="shared" si="39"/>
        <v>0</v>
      </c>
      <c r="E116" s="123"/>
      <c r="F116" s="124">
        <f t="shared" si="40"/>
        <v>0</v>
      </c>
      <c r="G116" s="125">
        <f t="shared" si="41"/>
        <v>0</v>
      </c>
      <c r="I116" s="24">
        <f t="shared" si="42"/>
        <v>0</v>
      </c>
      <c r="J116" s="24">
        <f t="shared" si="43"/>
        <v>0</v>
      </c>
      <c r="K116" s="24">
        <f t="shared" si="44"/>
        <v>0</v>
      </c>
      <c r="L116" s="24">
        <f t="shared" si="45"/>
        <v>0</v>
      </c>
      <c r="M116" s="55">
        <f t="shared" si="46"/>
        <v>0</v>
      </c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17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17"/>
      <c r="DT116" s="17">
        <v>111</v>
      </c>
      <c r="DU116" s="32">
        <f t="shared" si="50"/>
        <v>111</v>
      </c>
      <c r="DV116" s="32">
        <f t="shared" si="47"/>
        <v>112</v>
      </c>
      <c r="DW116" s="16"/>
      <c r="DX116" s="17">
        <v>1</v>
      </c>
      <c r="DY116" s="17"/>
      <c r="DZ116" s="17"/>
      <c r="EA116" s="16"/>
      <c r="EB116" s="17">
        <v>107</v>
      </c>
      <c r="EC116" s="16"/>
      <c r="ED116" s="17">
        <f t="shared" si="48"/>
        <v>111</v>
      </c>
      <c r="EE116" s="17" t="str">
        <f t="shared" si="49"/>
        <v>(111)</v>
      </c>
      <c r="EF116" s="113" t="s">
        <v>184</v>
      </c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ht="15.75" customHeight="1">
      <c r="A117" s="119" t="str">
        <f t="shared" si="37"/>
        <v>111 (111)</v>
      </c>
      <c r="B117" s="128"/>
      <c r="C117" s="127"/>
      <c r="D117" s="122">
        <f t="shared" si="39"/>
        <v>0</v>
      </c>
      <c r="E117" s="123"/>
      <c r="F117" s="124">
        <f t="shared" si="40"/>
        <v>0</v>
      </c>
      <c r="G117" s="125">
        <f t="shared" si="41"/>
        <v>0</v>
      </c>
      <c r="I117" s="24">
        <f t="shared" si="42"/>
        <v>0</v>
      </c>
      <c r="J117" s="24">
        <f t="shared" si="43"/>
        <v>0</v>
      </c>
      <c r="K117" s="24">
        <f t="shared" si="44"/>
        <v>0</v>
      </c>
      <c r="L117" s="24">
        <f t="shared" si="45"/>
        <v>0</v>
      </c>
      <c r="M117" s="55">
        <f t="shared" si="46"/>
        <v>0</v>
      </c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17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17"/>
      <c r="DT117" s="17">
        <v>111</v>
      </c>
      <c r="DU117" s="32">
        <f t="shared" si="50"/>
        <v>111</v>
      </c>
      <c r="DV117" s="32">
        <f t="shared" si="47"/>
        <v>113</v>
      </c>
      <c r="DW117" s="16"/>
      <c r="DX117" s="17">
        <v>1</v>
      </c>
      <c r="DY117" s="17"/>
      <c r="DZ117" s="17"/>
      <c r="EA117" s="16"/>
      <c r="EB117" s="17">
        <v>108</v>
      </c>
      <c r="EC117" s="16"/>
      <c r="ED117" s="17">
        <f t="shared" si="48"/>
        <v>111</v>
      </c>
      <c r="EE117" s="17" t="str">
        <f t="shared" si="49"/>
        <v>(111)</v>
      </c>
      <c r="EF117" s="113" t="s">
        <v>184</v>
      </c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ht="15.75" customHeight="1">
      <c r="A118" s="119" t="str">
        <f t="shared" si="37"/>
        <v>111 (111)</v>
      </c>
      <c r="B118" s="128"/>
      <c r="C118" s="127"/>
      <c r="D118" s="122">
        <f t="shared" si="39"/>
        <v>0</v>
      </c>
      <c r="E118" s="123"/>
      <c r="F118" s="124">
        <f t="shared" si="40"/>
        <v>0</v>
      </c>
      <c r="G118" s="125">
        <f t="shared" si="41"/>
        <v>0</v>
      </c>
      <c r="H118" s="17"/>
      <c r="I118" s="24">
        <f t="shared" si="42"/>
        <v>0</v>
      </c>
      <c r="J118" s="24">
        <f t="shared" si="43"/>
        <v>0</v>
      </c>
      <c r="K118" s="24">
        <f t="shared" si="44"/>
        <v>0</v>
      </c>
      <c r="L118" s="24">
        <f t="shared" si="45"/>
        <v>0</v>
      </c>
      <c r="M118" s="55">
        <f t="shared" si="46"/>
        <v>0</v>
      </c>
      <c r="N118" s="47"/>
      <c r="O118" s="47"/>
      <c r="P118" s="47"/>
      <c r="Q118" s="47"/>
      <c r="R118" s="47"/>
      <c r="S118" s="23"/>
      <c r="T118" s="24"/>
      <c r="U118" s="24"/>
      <c r="V118" s="24"/>
      <c r="W118" s="24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3"/>
      <c r="DL118" s="23"/>
      <c r="DM118" s="23"/>
      <c r="DN118" s="23"/>
      <c r="DO118" s="23"/>
      <c r="DP118" s="23"/>
      <c r="DQ118" s="23"/>
      <c r="DR118" s="23"/>
      <c r="DT118" s="17">
        <v>111</v>
      </c>
      <c r="DU118" s="32">
        <f t="shared" si="50"/>
        <v>111</v>
      </c>
      <c r="DV118" s="32">
        <f t="shared" si="47"/>
        <v>114</v>
      </c>
      <c r="DX118" s="17">
        <v>1</v>
      </c>
      <c r="EB118" s="17">
        <v>109</v>
      </c>
      <c r="ED118" s="17">
        <f t="shared" si="48"/>
        <v>111</v>
      </c>
      <c r="EE118" s="17" t="str">
        <f t="shared" si="49"/>
        <v>(111)</v>
      </c>
      <c r="EF118" s="113" t="s">
        <v>184</v>
      </c>
    </row>
    <row r="119" spans="1:256" ht="15.75" customHeight="1">
      <c r="A119" s="119" t="str">
        <f t="shared" si="37"/>
        <v>111 (111)</v>
      </c>
      <c r="B119" s="128"/>
      <c r="C119" s="127"/>
      <c r="D119" s="122">
        <f t="shared" si="39"/>
        <v>0</v>
      </c>
      <c r="E119" s="123"/>
      <c r="F119" s="124">
        <f t="shared" si="40"/>
        <v>0</v>
      </c>
      <c r="G119" s="125">
        <f t="shared" si="41"/>
        <v>0</v>
      </c>
      <c r="I119" s="24">
        <f t="shared" si="42"/>
        <v>0</v>
      </c>
      <c r="J119" s="24">
        <f t="shared" si="43"/>
        <v>0</v>
      </c>
      <c r="K119" s="24">
        <f t="shared" si="44"/>
        <v>0</v>
      </c>
      <c r="L119" s="24">
        <f t="shared" si="45"/>
        <v>0</v>
      </c>
      <c r="M119" s="55">
        <f t="shared" si="46"/>
        <v>0</v>
      </c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17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17"/>
      <c r="DT119" s="17">
        <v>111</v>
      </c>
      <c r="DU119" s="32">
        <f t="shared" si="50"/>
        <v>111</v>
      </c>
      <c r="DV119" s="32">
        <f t="shared" si="47"/>
        <v>115</v>
      </c>
      <c r="DX119" s="48">
        <v>1</v>
      </c>
      <c r="EB119" s="17">
        <v>112</v>
      </c>
      <c r="ED119" s="17">
        <f t="shared" si="48"/>
        <v>111</v>
      </c>
      <c r="EE119" s="17" t="str">
        <f t="shared" si="49"/>
        <v>(111)</v>
      </c>
      <c r="EF119" s="113" t="s">
        <v>184</v>
      </c>
    </row>
    <row r="120" spans="1:256" ht="15.75" customHeight="1">
      <c r="A120" s="119" t="str">
        <f t="shared" si="37"/>
        <v>112 (112)</v>
      </c>
      <c r="B120" s="128"/>
      <c r="C120" s="127"/>
      <c r="D120" s="122">
        <f t="shared" si="39"/>
        <v>0</v>
      </c>
      <c r="E120" s="123"/>
      <c r="F120" s="124">
        <f t="shared" si="40"/>
        <v>0</v>
      </c>
      <c r="G120" s="125">
        <f t="shared" si="41"/>
        <v>0</v>
      </c>
      <c r="I120" s="24">
        <f t="shared" si="42"/>
        <v>0</v>
      </c>
      <c r="J120" s="24">
        <f t="shared" si="43"/>
        <v>0</v>
      </c>
      <c r="K120" s="24">
        <f t="shared" si="44"/>
        <v>0</v>
      </c>
      <c r="L120" s="24">
        <f t="shared" si="45"/>
        <v>0</v>
      </c>
      <c r="M120" s="55">
        <f t="shared" si="46"/>
        <v>0</v>
      </c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17"/>
      <c r="BQ120" s="24"/>
      <c r="BR120" s="24"/>
      <c r="BS120" s="47"/>
      <c r="BT120" s="47"/>
      <c r="BU120" s="47"/>
      <c r="BV120" s="47"/>
      <c r="BW120" s="47"/>
      <c r="BX120" s="47"/>
      <c r="BY120" s="47"/>
      <c r="BZ120" s="47"/>
      <c r="CA120" s="47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17"/>
      <c r="DT120" s="17">
        <v>112</v>
      </c>
      <c r="DU120" s="32">
        <f t="shared" si="50"/>
        <v>112</v>
      </c>
      <c r="DV120" s="32">
        <f t="shared" si="47"/>
        <v>116</v>
      </c>
      <c r="DX120" s="17">
        <v>1</v>
      </c>
      <c r="EB120" s="17">
        <v>110</v>
      </c>
      <c r="ED120" s="17">
        <f t="shared" si="48"/>
        <v>112</v>
      </c>
      <c r="EE120" s="17" t="str">
        <f t="shared" si="49"/>
        <v>(112)</v>
      </c>
      <c r="EF120" s="113" t="s">
        <v>184</v>
      </c>
    </row>
    <row r="121" spans="1:256" ht="15.75" customHeight="1">
      <c r="A121" s="119" t="str">
        <f t="shared" si="37"/>
        <v>113 (113)</v>
      </c>
      <c r="B121" s="128"/>
      <c r="C121" s="127"/>
      <c r="D121" s="122">
        <f t="shared" si="39"/>
        <v>0</v>
      </c>
      <c r="E121" s="123"/>
      <c r="F121" s="124">
        <f t="shared" si="40"/>
        <v>0</v>
      </c>
      <c r="G121" s="125">
        <f t="shared" si="41"/>
        <v>0</v>
      </c>
      <c r="I121" s="24">
        <f t="shared" si="42"/>
        <v>0</v>
      </c>
      <c r="J121" s="24">
        <f t="shared" si="43"/>
        <v>0</v>
      </c>
      <c r="K121" s="24">
        <f t="shared" si="44"/>
        <v>0</v>
      </c>
      <c r="L121" s="24">
        <f t="shared" si="45"/>
        <v>0</v>
      </c>
      <c r="M121" s="55">
        <f t="shared" si="46"/>
        <v>0</v>
      </c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17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17"/>
      <c r="DT121" s="17">
        <v>113</v>
      </c>
      <c r="DU121" s="32">
        <f>IF(AND(D121=D120,D121=D119,D121=D118,D121=D117),ROW(113:113),IF(AND(D121=D120,D121=D119,D121=D118),ROW(114:114),IF(AND(D121=D120,D121=D119),ROW(115:115),IF(D121=D120,ROW(116:116),IF(D121&gt;1,ROW(117:117),"-")))))</f>
        <v>113</v>
      </c>
      <c r="DV121" s="32">
        <f>IF(DX121=1,ROW(117:117),"-")</f>
        <v>117</v>
      </c>
      <c r="DX121" s="48">
        <v>1</v>
      </c>
      <c r="EB121" s="17">
        <v>111</v>
      </c>
      <c r="ED121" s="17">
        <f>IF(DX121=1,DU121,IF(DX121="",DU121,""))</f>
        <v>113</v>
      </c>
      <c r="EE121" s="17" t="str">
        <f>IF(DX121=1,"("&amp;DT121&amp;")","("&amp;DV121&amp;")")</f>
        <v>(113)</v>
      </c>
      <c r="EF121" s="113" t="s">
        <v>184</v>
      </c>
    </row>
    <row r="122" spans="1:256" ht="15.75" customHeight="1">
      <c r="A122" s="119" t="str">
        <f t="shared" si="37"/>
        <v>114 (114)</v>
      </c>
      <c r="B122" s="128"/>
      <c r="C122" s="127"/>
      <c r="D122" s="122">
        <f t="shared" si="39"/>
        <v>0</v>
      </c>
      <c r="E122" s="123"/>
      <c r="F122" s="124">
        <f t="shared" si="40"/>
        <v>0</v>
      </c>
      <c r="G122" s="125">
        <f t="shared" si="41"/>
        <v>0</v>
      </c>
      <c r="I122" s="24">
        <f t="shared" si="42"/>
        <v>0</v>
      </c>
      <c r="J122" s="24">
        <f t="shared" si="43"/>
        <v>0</v>
      </c>
      <c r="K122" s="24">
        <f t="shared" si="44"/>
        <v>0</v>
      </c>
      <c r="L122" s="24">
        <f t="shared" si="45"/>
        <v>0</v>
      </c>
      <c r="M122" s="55">
        <f t="shared" si="46"/>
        <v>0</v>
      </c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17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17"/>
      <c r="DT122" s="17">
        <v>114</v>
      </c>
      <c r="DU122" s="32">
        <f>IF(AND(D122=D121,D122=D120,D122=D119,D122=D118),ROW(114:114),IF(AND(D122=D121,D122=D120,D122=D119),ROW(115:115),IF(AND(D122=D121,D122=D120),ROW(116:116),IF(D122=D121,ROW(117:117),IF(D122&gt;1,ROW(118:118),"-")))))</f>
        <v>114</v>
      </c>
      <c r="DV122" s="32">
        <f>IF(DX122=1,ROW(118:118),"-")</f>
        <v>118</v>
      </c>
      <c r="DX122" s="48">
        <v>1</v>
      </c>
      <c r="EB122" s="17">
        <v>113</v>
      </c>
      <c r="ED122" s="17">
        <f>IF(DX122=1,DU122,IF(DX122="",DU122,""))</f>
        <v>114</v>
      </c>
      <c r="EE122" s="17" t="str">
        <f>IF(DX122=1,"("&amp;DT122&amp;")","("&amp;DV122&amp;")")</f>
        <v>(114)</v>
      </c>
      <c r="EF122" s="113" t="s">
        <v>184</v>
      </c>
    </row>
    <row r="123" spans="1:256" ht="15.75" customHeight="1">
      <c r="A123" s="119" t="str">
        <f t="shared" si="37"/>
        <v>115 (115)</v>
      </c>
      <c r="B123" s="128"/>
      <c r="C123" s="127"/>
      <c r="D123" s="122">
        <f t="shared" si="39"/>
        <v>0</v>
      </c>
      <c r="E123" s="123"/>
      <c r="F123" s="124">
        <f t="shared" si="40"/>
        <v>0</v>
      </c>
      <c r="G123" s="125">
        <f t="shared" si="41"/>
        <v>0</v>
      </c>
      <c r="I123" s="24">
        <f t="shared" si="42"/>
        <v>0</v>
      </c>
      <c r="J123" s="24">
        <f t="shared" si="43"/>
        <v>0</v>
      </c>
      <c r="K123" s="24">
        <f t="shared" si="44"/>
        <v>0</v>
      </c>
      <c r="L123" s="24">
        <f t="shared" si="45"/>
        <v>0</v>
      </c>
      <c r="M123" s="55">
        <f t="shared" si="46"/>
        <v>0</v>
      </c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17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17"/>
      <c r="DT123" s="17">
        <v>115</v>
      </c>
      <c r="DU123" s="32">
        <f>IF(AND(D123=D122,D123=D121,D123=D120,D123=D119),ROW(115:115),IF(AND(D123=D122,D123=D121,D123=D120),ROW(116:116),IF(AND(D123=D122,D123=D121),ROW(117:117),IF(D123=D122,ROW(118:118),IF(D123&gt;1,ROW(119:119),"-")))))</f>
        <v>115</v>
      </c>
      <c r="DV123" s="32">
        <f>IF(DX123=1,ROW(119:119),"-")</f>
        <v>119</v>
      </c>
      <c r="DX123" s="48">
        <v>1</v>
      </c>
      <c r="EB123" s="17">
        <v>113</v>
      </c>
      <c r="ED123" s="17">
        <f>IF(DX123=1,DU123,IF(DX123="",DU123,""))</f>
        <v>115</v>
      </c>
      <c r="EE123" s="17" t="str">
        <f>IF(DX123=1,"("&amp;DT123&amp;")","("&amp;DV123&amp;")")</f>
        <v>(115)</v>
      </c>
      <c r="EF123" s="113" t="s">
        <v>184</v>
      </c>
    </row>
    <row r="124" spans="1:256" ht="15.75" customHeight="1"/>
    <row r="125" spans="1:256" ht="15.75" customHeight="1"/>
    <row r="126" spans="1:256" ht="15.75" customHeight="1"/>
    <row r="127" spans="1:256" ht="15.75" customHeight="1"/>
    <row r="128" spans="1:25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sortState ref="B5:DT123">
    <sortCondition descending="1" ref="D5"/>
  </sortState>
  <phoneticPr fontId="8" type="noConversion"/>
  <pageMargins left="0.7" right="0.7" top="0.75" bottom="0.75" header="0.3" footer="0.3"/>
  <pageSetup paperSize="9" orientation="portrait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5</vt:i4>
      </vt:variant>
    </vt:vector>
  </HeadingPairs>
  <TitlesOfParts>
    <vt:vector size="9" baseType="lpstr">
      <vt:lpstr>Sverigeranking</vt:lpstr>
      <vt:lpstr>Regler</vt:lpstr>
      <vt:lpstr>Miniorranking</vt:lpstr>
      <vt:lpstr>Seriespelsranking</vt:lpstr>
      <vt:lpstr>Miniorranking!Utskriftsområde</vt:lpstr>
      <vt:lpstr>Seriespelsranking!Utskriftsområde</vt:lpstr>
      <vt:lpstr>Sverigeranking!Utskriftsområde</vt:lpstr>
      <vt:lpstr>Seriespelsranking!Utskriftsrubriker</vt:lpstr>
      <vt:lpstr>Sverigeranking!Utskriftsrubriker</vt:lpstr>
    </vt:vector>
  </TitlesOfParts>
  <Company>GK-Tryck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Karlsson</dc:creator>
  <cp:lastModifiedBy>Tomas</cp:lastModifiedBy>
  <cp:lastPrinted>2018-11-17T19:03:41Z</cp:lastPrinted>
  <dcterms:created xsi:type="dcterms:W3CDTF">2008-03-07T18:34:51Z</dcterms:created>
  <dcterms:modified xsi:type="dcterms:W3CDTF">2020-03-25T20:05:59Z</dcterms:modified>
</cp:coreProperties>
</file>