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315" windowHeight="8700" activeTab="0"/>
  </bookViews>
  <sheets>
    <sheet name="Sverigeranking" sheetId="1" r:id="rId1"/>
    <sheet name="Regler" sheetId="2" r:id="rId2"/>
    <sheet name="Junior o Miniorranking" sheetId="3" r:id="rId3"/>
    <sheet name="Seriespelsranking" sheetId="4" r:id="rId4"/>
  </sheets>
  <definedNames>
    <definedName name="_xlnm.Print_Area" localSheetId="2">'Junior o Miniorranking'!$A$24:$AA$41</definedName>
    <definedName name="_xlnm.Print_Area" localSheetId="3">'Seriespelsranking'!$A$1:$F$107</definedName>
    <definedName name="_xlnm.Print_Area" localSheetId="0">'Sverigeranking'!$A$1:$AA$199</definedName>
    <definedName name="_xlnm.Print_Titles" localSheetId="3">'Seriespelsranking'!$B:$B</definedName>
    <definedName name="_xlnm.Print_Titles" localSheetId="0">'Sverigeranking'!$4:$4</definedName>
  </definedNames>
  <calcPr fullCalcOnLoad="1"/>
</workbook>
</file>

<file path=xl/sharedStrings.xml><?xml version="1.0" encoding="utf-8"?>
<sst xmlns="http://schemas.openxmlformats.org/spreadsheetml/2006/main" count="773" uniqueCount="333">
  <si>
    <t>Plac.</t>
  </si>
  <si>
    <t xml:space="preserve">Kastare </t>
  </si>
  <si>
    <t>Klubb</t>
  </si>
  <si>
    <t>Växjö Open</t>
  </si>
  <si>
    <t>Björkenäs Open</t>
  </si>
  <si>
    <t>Utomhus-SM Dag 1</t>
  </si>
  <si>
    <t>Utomhus-SM Dag 2</t>
  </si>
  <si>
    <t>Carlskrona Cup</t>
  </si>
  <si>
    <t>Ranking-poäng</t>
  </si>
  <si>
    <t>Dynapac Open</t>
  </si>
  <si>
    <t>Åseda Open</t>
  </si>
  <si>
    <t>Höstskon Nybro</t>
  </si>
  <si>
    <t>Novemberkampen</t>
  </si>
  <si>
    <t>Inomhus-SM</t>
  </si>
  <si>
    <t>Tingsryds Open</t>
  </si>
  <si>
    <t>Antal täv-lingar</t>
  </si>
  <si>
    <r>
      <t xml:space="preserve">Svenska Hästskokastarförbundets </t>
    </r>
    <r>
      <rPr>
        <b/>
        <u val="single"/>
        <sz val="12"/>
        <color indexed="8"/>
        <rFont val="Arial"/>
        <family val="2"/>
      </rPr>
      <t>Seriespelsranking</t>
    </r>
  </si>
  <si>
    <r>
      <t xml:space="preserve">Svenska Hästskokastarförbundets </t>
    </r>
    <r>
      <rPr>
        <b/>
        <u val="single"/>
        <sz val="12"/>
        <color indexed="8"/>
        <rFont val="Arial"/>
        <family val="2"/>
      </rPr>
      <t>Sverigeranking</t>
    </r>
  </si>
  <si>
    <t>JUNIOR</t>
  </si>
  <si>
    <t>MINIOR</t>
  </si>
  <si>
    <t>Antal serie-resultat</t>
  </si>
  <si>
    <t xml:space="preserve">Ranking-snitt </t>
  </si>
  <si>
    <t>Total-poäng serie-resultat</t>
  </si>
  <si>
    <t>Antal vunna dubblar</t>
  </si>
  <si>
    <t>Antal förlorade dubblar</t>
  </si>
  <si>
    <t>Antal vunna singlar</t>
  </si>
  <si>
    <t>Antal förlorade singlar</t>
  </si>
  <si>
    <t>Uträkning   för</t>
  </si>
  <si>
    <t>statistik vunna resp.</t>
  </si>
  <si>
    <t xml:space="preserve">förlorade </t>
  </si>
  <si>
    <t>dubblar och singlar.</t>
  </si>
  <si>
    <t>Inskrivning resultat</t>
  </si>
  <si>
    <t>Leo Andersson</t>
  </si>
  <si>
    <t>Sandor Bodi</t>
  </si>
  <si>
    <t>Alvesta</t>
  </si>
  <si>
    <t>Maj-Britt Jarl</t>
  </si>
  <si>
    <t>Växjö</t>
  </si>
  <si>
    <t>Gert Karlsson</t>
  </si>
  <si>
    <t>Korpen Åseda</t>
  </si>
  <si>
    <t>Tomas Lindahl</t>
  </si>
  <si>
    <t>Jabir Malghouth</t>
  </si>
  <si>
    <t>Olle Ottosson</t>
  </si>
  <si>
    <t>Bertil Westergren</t>
  </si>
  <si>
    <t>Kent Sundahl</t>
  </si>
  <si>
    <t>Carina Gneupel</t>
  </si>
  <si>
    <t>Sibbamåla</t>
  </si>
  <si>
    <t>Inga-Lill Stühr</t>
  </si>
  <si>
    <t>Lessebo</t>
  </si>
  <si>
    <t>Göran Persson</t>
  </si>
  <si>
    <t>Paul Karlsson</t>
  </si>
  <si>
    <t>Sune Carlsson</t>
  </si>
  <si>
    <t>Leif Sundahl</t>
  </si>
  <si>
    <t>Thomas Dahl</t>
  </si>
  <si>
    <t>Bo Fransson</t>
  </si>
  <si>
    <t>Kent Vikström</t>
  </si>
  <si>
    <t>Tingsryd</t>
  </si>
  <si>
    <t>Hans Johansson</t>
  </si>
  <si>
    <t>Robert Johansson</t>
  </si>
  <si>
    <t>Matz Karlsson</t>
  </si>
  <si>
    <t>Bela Bodi</t>
  </si>
  <si>
    <t>Ingvar Eriksson</t>
  </si>
  <si>
    <t>Roy Johansson</t>
  </si>
  <si>
    <t>Lanternan</t>
  </si>
  <si>
    <t>Lasse Nilsson</t>
  </si>
  <si>
    <t>Christer Blomgren</t>
  </si>
  <si>
    <t>Kurt Hansen</t>
  </si>
  <si>
    <t>Johan Johansson</t>
  </si>
  <si>
    <t>Hans Lundqvist</t>
  </si>
  <si>
    <t>Morgan Jonasson</t>
  </si>
  <si>
    <t>Henry Johansson</t>
  </si>
  <si>
    <t>Armin Sisic</t>
  </si>
  <si>
    <t>Kent Davnert</t>
  </si>
  <si>
    <t>Elna Karlsson</t>
  </si>
  <si>
    <t>Arne Nygren</t>
  </si>
  <si>
    <t>Clara Larsson</t>
  </si>
  <si>
    <t>Bo Trulsson</t>
  </si>
  <si>
    <t>Ulrika Rydell</t>
  </si>
  <si>
    <t>Fredrik Lundin</t>
  </si>
  <si>
    <t>Kerstin Petersen</t>
  </si>
  <si>
    <t>Ulf Seyer</t>
  </si>
  <si>
    <t>Lasse Brincner</t>
  </si>
  <si>
    <t>Solveig Axelsson</t>
  </si>
  <si>
    <t>Risto Selming</t>
  </si>
  <si>
    <t>Korpen Nybro</t>
  </si>
  <si>
    <t>Roland Sjöstrand</t>
  </si>
  <si>
    <t>Berndt Pettersson</t>
  </si>
  <si>
    <t>Göte Rosberg</t>
  </si>
  <si>
    <t>Elisabeth Brisendahl</t>
  </si>
  <si>
    <t>Solveig Brincner</t>
  </si>
  <si>
    <t>Kjell Rydh</t>
  </si>
  <si>
    <t>Allan Persson</t>
  </si>
  <si>
    <t>Tobias Vikström</t>
  </si>
  <si>
    <t>Tobias Gneupel</t>
  </si>
  <si>
    <t>Mattias Gneupel</t>
  </si>
  <si>
    <t>Peter Olsson</t>
  </si>
  <si>
    <t>Stefan Tollstam</t>
  </si>
  <si>
    <t>Kerstin Johansson</t>
  </si>
  <si>
    <t>Mattias Olsson</t>
  </si>
  <si>
    <t>Ewa Malmqvist</t>
  </si>
  <si>
    <t>Jan Petersson</t>
  </si>
  <si>
    <t>Roy Dahlén</t>
  </si>
  <si>
    <t>Tommy Karlsson</t>
  </si>
  <si>
    <t>Louise Tollstam</t>
  </si>
  <si>
    <t>Niclas Gunnarsson</t>
  </si>
  <si>
    <t>Marianne Karlsson</t>
  </si>
  <si>
    <t>Bernt Olsson</t>
  </si>
  <si>
    <t>Morgan Atle</t>
  </si>
  <si>
    <t>Lars-Åke Karlsson</t>
  </si>
  <si>
    <t>Elin Olsson</t>
  </si>
  <si>
    <t>Antal arrangerade tävlingar</t>
  </si>
  <si>
    <t>Bo Petersson</t>
  </si>
  <si>
    <t>Patrik Olausson</t>
  </si>
  <si>
    <t>Anja Milsten</t>
  </si>
  <si>
    <t>Kenneth Andersson</t>
  </si>
  <si>
    <t>Lisbeth Nygaard-Karlsson</t>
  </si>
  <si>
    <t>Blekinge-DM Ute</t>
  </si>
  <si>
    <t>Stefan Håkansson</t>
  </si>
  <si>
    <t>Börje Carlsson</t>
  </si>
  <si>
    <t>Krister Nygren</t>
  </si>
  <si>
    <t>Mikael Karlsson</t>
  </si>
  <si>
    <t xml:space="preserve">Dynapac </t>
  </si>
  <si>
    <t>Carlskrona</t>
  </si>
  <si>
    <t>Anders Johansson</t>
  </si>
  <si>
    <t>Dynapac Södra</t>
  </si>
  <si>
    <t>Snitt per serie</t>
  </si>
  <si>
    <t>Lennart Karlsson</t>
  </si>
  <si>
    <t>Leif Ahlex</t>
  </si>
  <si>
    <t>Gunnel Karlsson</t>
  </si>
  <si>
    <t>Berndt Petersson</t>
  </si>
  <si>
    <t>Dan Hallstan</t>
  </si>
  <si>
    <t>Värends Hsk</t>
  </si>
  <si>
    <t>Madelene Bergendorff</t>
  </si>
  <si>
    <t>Jonathan Karlsson</t>
  </si>
  <si>
    <t>Bengt-Erik Holmberg</t>
  </si>
  <si>
    <t>Christer Brincner</t>
  </si>
  <si>
    <t>Christina Holmberg</t>
  </si>
  <si>
    <t>Rankingpoäng</t>
  </si>
  <si>
    <t>Antal tävlingar</t>
  </si>
  <si>
    <t>Alvesta Hsk</t>
  </si>
  <si>
    <t>Per-Olof Johansson</t>
  </si>
  <si>
    <t>-</t>
  </si>
  <si>
    <t>Rune Karlsson</t>
  </si>
  <si>
    <t>Antal vunna matcher i %</t>
  </si>
  <si>
    <t>Jämjö Hsc</t>
  </si>
  <si>
    <t>Ronnie Pettersson</t>
  </si>
  <si>
    <t>Bo Pettersson</t>
  </si>
  <si>
    <t>Fredrik Ernerstam</t>
  </si>
  <si>
    <t>Alexander Lundqvist</t>
  </si>
  <si>
    <t>Nathalie Jonasson</t>
  </si>
  <si>
    <t>Stina Johansson</t>
  </si>
  <si>
    <t>ej medräknad</t>
  </si>
  <si>
    <t>Antal kastare som deltagit i samtliga tävlingar senaste 12 månaderna:</t>
  </si>
  <si>
    <t>missade tävlingar</t>
  </si>
  <si>
    <t>Tingsryd Hsc</t>
  </si>
  <si>
    <t>Emil Sisic</t>
  </si>
  <si>
    <t>Peter Karlsson</t>
  </si>
  <si>
    <t>Anne Bengs</t>
  </si>
  <si>
    <t>Bengt Lindskog</t>
  </si>
  <si>
    <t>Anderssons</t>
  </si>
  <si>
    <t>Sten Pettersson</t>
  </si>
  <si>
    <t>Vanja Ivarsson</t>
  </si>
  <si>
    <t>Knut Ivarsson</t>
  </si>
  <si>
    <t>Lejla Sisic</t>
  </si>
  <si>
    <t>Dan Madayang</t>
  </si>
  <si>
    <t>Ej medräknat resultat</t>
  </si>
  <si>
    <t>Karin Gullbrand</t>
  </si>
  <si>
    <t xml:space="preserve">Sibbamåla </t>
  </si>
  <si>
    <t>Maire Johansson</t>
  </si>
  <si>
    <t>Ronjah Pettersson</t>
  </si>
  <si>
    <t>Hans Nilsson</t>
  </si>
  <si>
    <t>Gilbert Pettersson</t>
  </si>
  <si>
    <t>Kevin Rydell</t>
  </si>
  <si>
    <t>Värendspokalen</t>
  </si>
  <si>
    <t>Linnea Gneupel</t>
  </si>
  <si>
    <t>Elin Edlund</t>
  </si>
  <si>
    <t>Lennart Pettersson</t>
  </si>
  <si>
    <t>Peter Edlund</t>
  </si>
  <si>
    <t>Ingegerd Pettersson</t>
  </si>
  <si>
    <t>Alf Svensson</t>
  </si>
  <si>
    <t>Julius Gneupel</t>
  </si>
  <si>
    <t>Conny Bark</t>
  </si>
  <si>
    <t>Kent Eriksson</t>
  </si>
  <si>
    <t>Malin Lundqvist</t>
  </si>
  <si>
    <t>Lamai Siriphan</t>
  </si>
  <si>
    <t>Therese Olausson</t>
  </si>
  <si>
    <t>Jimmy Karlsson</t>
  </si>
  <si>
    <t>Roger Eriksson</t>
  </si>
  <si>
    <t>Kenny Milsten</t>
  </si>
  <si>
    <t>Stephan Gervide</t>
  </si>
  <si>
    <t>Emelie Sjöberg/Brincner</t>
  </si>
  <si>
    <t>Ola Eriksson</t>
  </si>
  <si>
    <t>Olle Nilsson</t>
  </si>
  <si>
    <t>Sebastian Vainikka</t>
  </si>
  <si>
    <t>Nancy Andersson</t>
  </si>
  <si>
    <t>Siv Pettersson</t>
  </si>
  <si>
    <t>Kerstin Svensson</t>
  </si>
  <si>
    <t>Blomman</t>
  </si>
  <si>
    <t>Sofia Lindahl</t>
  </si>
  <si>
    <t>Jämjö Hsk</t>
  </si>
  <si>
    <t>Nina Vadaszi</t>
  </si>
  <si>
    <t>Jerry Viksten</t>
  </si>
  <si>
    <t>Ulf Vadaszi</t>
  </si>
  <si>
    <t>Kennarth Axelsson</t>
  </si>
  <si>
    <t>Patrick Axelsson</t>
  </si>
  <si>
    <t>Christer Grahn</t>
  </si>
  <si>
    <t>Lukas Eriksson</t>
  </si>
  <si>
    <t>Gotlands-DM Inomhus</t>
  </si>
  <si>
    <t>Anna Stenberg</t>
  </si>
  <si>
    <t>Magnus Stenberg</t>
  </si>
  <si>
    <t>Janne Larsson</t>
  </si>
  <si>
    <t xml:space="preserve">Jan-Inge Ahlgren </t>
  </si>
  <si>
    <t>Evert Olsson</t>
  </si>
  <si>
    <t>Bengt-Arne Andersson</t>
  </si>
  <si>
    <t>Ulf Stenberg</t>
  </si>
  <si>
    <t>Mulde VK</t>
  </si>
  <si>
    <t>Fole IF</t>
  </si>
  <si>
    <t>Bäl IF</t>
  </si>
  <si>
    <t>Östergarns IK</t>
  </si>
  <si>
    <t>Per-Olof Svensson</t>
  </si>
  <si>
    <t>Catharina Törneås</t>
  </si>
  <si>
    <t>Klas-Åke Lindström</t>
  </si>
  <si>
    <t>Ronny Lundberg</t>
  </si>
  <si>
    <t>Johnny Petersson</t>
  </si>
  <si>
    <t>FlygtSeniorerna</t>
  </si>
  <si>
    <t>Marie Nilsson</t>
  </si>
  <si>
    <t>Regler för Sverige-,Junior- o Miniorranking</t>
  </si>
  <si>
    <t>som varje enskild kastare har fått ihop.</t>
  </si>
  <si>
    <t>Max från 13 tävlingar kan medräknas, och då räknas de 13 med högst resultat.</t>
  </si>
  <si>
    <t xml:space="preserve">Rankingpoäng utgör den totala poängen från rankingtävlingar under säsongen </t>
  </si>
  <si>
    <t>Den som har högst poäng när säsongen är över vinner.</t>
  </si>
  <si>
    <t>Skulle det vara kastare som hamnar på samma poäng när säsongen är över, och är bland de</t>
  </si>
  <si>
    <t>tre bästa så gäller detta för att skilja dem åt.</t>
  </si>
  <si>
    <t>1. Högst snitt per serie</t>
  </si>
  <si>
    <t>2. Högst poäng på en tävling, sedan näst högst osv.</t>
  </si>
  <si>
    <t xml:space="preserve">3. Högsta poängen på senaste tävlingen, sedan den dessför innan osv.(DM-tävlingar ej inräknade) </t>
  </si>
  <si>
    <t>4. Skulle det fortfarande inte gå att skilja dem åt, så blir de på samma plats.</t>
  </si>
  <si>
    <t>Seriespelsranking</t>
  </si>
  <si>
    <t>Alla individuella seriespelsresultaten under säsongen räknas in.</t>
  </si>
  <si>
    <t xml:space="preserve">Den som har högst snitt när säsongen är över vinner. </t>
  </si>
  <si>
    <t>Skulle det vara kastare som hamnar på samma snitt när säsongen är över, och är bland de</t>
  </si>
  <si>
    <t>För att kunna vara bland de tre pristagarna, måste man spelat minst 7 serier.</t>
  </si>
  <si>
    <t>1. Det högsta serieresultatet, sedan näst högsta osv.</t>
  </si>
  <si>
    <t>2. Skulle det fortfarande inte gå att skilja dem åt, så blir de på samma plats.</t>
  </si>
  <si>
    <t>Bengt Fabbeke</t>
  </si>
  <si>
    <t>Markus Karlsson</t>
  </si>
  <si>
    <t>Inger Andersson</t>
  </si>
  <si>
    <t>Anita Jägerklo</t>
  </si>
  <si>
    <t>Robin Lindström</t>
  </si>
  <si>
    <t>Gotlands-DM</t>
  </si>
  <si>
    <t>Gotland Open</t>
  </si>
  <si>
    <t>Utomhus Smålandsmästaren</t>
  </si>
  <si>
    <t xml:space="preserve">Inomhus Smålandsmästaren </t>
  </si>
  <si>
    <t>Blekinge DM Inne</t>
  </si>
  <si>
    <t>Gotlands-DM inne</t>
  </si>
  <si>
    <t>Gotlands-DM ute</t>
  </si>
  <si>
    <t>Blekinge DM inne</t>
  </si>
  <si>
    <t>Sandra Rydell</t>
  </si>
  <si>
    <t>Växjö Hsk</t>
  </si>
  <si>
    <t>Inomhus Smålandsmästaren</t>
  </si>
  <si>
    <t>Blekinge-DM Inne</t>
  </si>
  <si>
    <t>ej medräknat resultat</t>
  </si>
  <si>
    <t>Marcus Reindahl</t>
  </si>
  <si>
    <t>Evelina Olsson</t>
  </si>
  <si>
    <t>Anders Alriksson</t>
  </si>
  <si>
    <t>Peter Gustavsson</t>
  </si>
  <si>
    <t>Carina Andersson</t>
  </si>
  <si>
    <t>Ramona Axelsson</t>
  </si>
  <si>
    <t>Bengt Jansson</t>
  </si>
  <si>
    <t>Amanda Sund</t>
  </si>
  <si>
    <t>Charlotte Åkesson</t>
  </si>
  <si>
    <t>Jörgen Holmqvist</t>
  </si>
  <si>
    <t>Lessebo Hsk</t>
  </si>
  <si>
    <t>Stefan Gehrs</t>
  </si>
  <si>
    <t>Team Bågen</t>
  </si>
  <si>
    <t>Göran Brincner</t>
  </si>
  <si>
    <t>Marina Holmqvist</t>
  </si>
  <si>
    <t>Marita Blockmark Gehrs</t>
  </si>
  <si>
    <t>Mimmi Reindahl</t>
  </si>
  <si>
    <t>Lukas Bern</t>
  </si>
  <si>
    <t>Ulf Nilsson</t>
  </si>
  <si>
    <t>Towe Danielsson</t>
  </si>
  <si>
    <t>Barbro Fohlin</t>
  </si>
  <si>
    <t>Fanny Hafdell</t>
  </si>
  <si>
    <t>Saga Möller</t>
  </si>
  <si>
    <t>Rikard Åberg</t>
  </si>
  <si>
    <t>Thorgny Björkqvist</t>
  </si>
  <si>
    <t>Marja Lindström</t>
  </si>
  <si>
    <t>Birgitta Stenberg</t>
  </si>
  <si>
    <t>Julia Johansson</t>
  </si>
  <si>
    <t>Ella Johansson</t>
  </si>
  <si>
    <t>Claudiu Vasuianu</t>
  </si>
  <si>
    <t>Brf Bågen</t>
  </si>
  <si>
    <t>Christian Balsiger</t>
  </si>
  <si>
    <t>Roger Johansson</t>
  </si>
  <si>
    <t>Patrik Olsson</t>
  </si>
  <si>
    <t>Adrian Vasuianu</t>
  </si>
  <si>
    <t>Alf Johansson</t>
  </si>
  <si>
    <t>VSSK</t>
  </si>
  <si>
    <t>2013/ 2014</t>
  </si>
  <si>
    <t>Robert Sjöberg</t>
  </si>
  <si>
    <t>Team Sketnabäck</t>
  </si>
  <si>
    <t>Martin Björklund</t>
  </si>
  <si>
    <t>Rickard Holgersson</t>
  </si>
  <si>
    <t>Marita Blockmark-Gehrs</t>
  </si>
  <si>
    <t>Claudio Vasiano</t>
  </si>
  <si>
    <t>Christian Balsinger</t>
  </si>
  <si>
    <t>Adrian Vasiano</t>
  </si>
  <si>
    <t>Nils-Åke Hansson</t>
  </si>
  <si>
    <t>Lilian Nyberg</t>
  </si>
  <si>
    <t>Guje Johansson</t>
  </si>
  <si>
    <t>Erik Niklasson</t>
  </si>
  <si>
    <t>Tytti Bark</t>
  </si>
  <si>
    <t>Mikael Folkesson</t>
  </si>
  <si>
    <t>Jesper Larsson</t>
  </si>
  <si>
    <t>Gebriela Kostaninos</t>
  </si>
  <si>
    <t>Jannie Karlsson</t>
  </si>
  <si>
    <t>Favor Karlsson</t>
  </si>
  <si>
    <t>Gabi Vasiano</t>
  </si>
  <si>
    <t xml:space="preserve">Conny Fransson </t>
  </si>
  <si>
    <t>Felicia Gustavsson</t>
  </si>
  <si>
    <t>André Gustavsson</t>
  </si>
  <si>
    <t>Heléne Andersson</t>
  </si>
  <si>
    <t>Linda Belsing</t>
  </si>
  <si>
    <t>Magnus Karlsson</t>
  </si>
  <si>
    <t>Gabi Vasuianu</t>
  </si>
  <si>
    <t>Dan Gelber</t>
  </si>
  <si>
    <t>Mikael Belsing</t>
  </si>
  <si>
    <t>Susanne Andersson</t>
  </si>
  <si>
    <t>Martin Antic</t>
  </si>
  <si>
    <t>Joel Sundahl</t>
  </si>
  <si>
    <t>Carlskrona Hsc</t>
  </si>
  <si>
    <t>William Axelsson</t>
  </si>
  <si>
    <t>Yamonlada Damnoegam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</si>
</sst>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u val="single"/>
      <sz val="12"/>
      <color indexed="8"/>
      <name val="Arial"/>
      <family val="2"/>
    </font>
    <font>
      <sz val="11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9"/>
      <name val="Arial"/>
      <family val="2"/>
    </font>
    <font>
      <u val="single"/>
      <sz val="14"/>
      <name val="Arial"/>
      <family val="0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2" applyNumberFormat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31" borderId="3" applyNumberFormat="0" applyAlignment="0" applyProtection="0"/>
    <xf numFmtId="0" fontId="44" fillId="0" borderId="4" applyNumberFormat="0" applyFill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textRotation="90"/>
    </xf>
    <xf numFmtId="0" fontId="0" fillId="0" borderId="0" xfId="0" applyAlignment="1">
      <alignment horizontal="center" wrapText="1"/>
    </xf>
    <xf numFmtId="0" fontId="0" fillId="0" borderId="0" xfId="0" applyAlignment="1">
      <alignment textRotation="90" wrapText="1"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center" textRotation="90" wrapText="1"/>
    </xf>
    <xf numFmtId="1" fontId="0" fillId="0" borderId="0" xfId="0" applyNumberFormat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12" fillId="0" borderId="0" xfId="0" applyNumberFormat="1" applyFont="1" applyAlignment="1">
      <alignment horizontal="center" wrapText="1"/>
    </xf>
    <xf numFmtId="2" fontId="12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2" fillId="0" borderId="0" xfId="0" applyFont="1" applyAlignment="1">
      <alignment horizontal="center" textRotation="90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Font="1" applyBorder="1" applyAlignment="1">
      <alignment textRotation="90"/>
    </xf>
    <xf numFmtId="10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 wrapText="1"/>
    </xf>
    <xf numFmtId="10" fontId="0" fillId="0" borderId="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 textRotation="90"/>
    </xf>
    <xf numFmtId="0" fontId="1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6" fillId="33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5" xfId="0" applyBorder="1" applyAlignment="1">
      <alignment/>
    </xf>
    <xf numFmtId="0" fontId="7" fillId="34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44" fontId="0" fillId="0" borderId="0" xfId="0" applyNumberForma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EP212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9.140625" defaultRowHeight="12.75"/>
  <cols>
    <col min="1" max="1" width="9.28125" style="0" customWidth="1"/>
    <col min="2" max="2" width="22.140625" style="0" customWidth="1"/>
    <col min="3" max="3" width="15.57421875" style="0" customWidth="1"/>
    <col min="4" max="4" width="6.421875" style="0" customWidth="1"/>
    <col min="5" max="5" width="1.7109375" style="0" customWidth="1"/>
    <col min="6" max="6" width="3.7109375" style="0" customWidth="1"/>
    <col min="7" max="7" width="7.28125" style="0" customWidth="1"/>
    <col min="8" max="8" width="1.7109375" style="0" customWidth="1"/>
    <col min="9" max="27" width="4.140625" style="0" customWidth="1"/>
    <col min="28" max="30" width="6.7109375" style="11" customWidth="1"/>
    <col min="31" max="31" width="6.7109375" style="26" customWidth="1"/>
    <col min="32" max="34" width="6.7109375" style="0" customWidth="1"/>
    <col min="37" max="50" width="4.7109375" style="11" customWidth="1"/>
    <col min="51" max="55" width="4.7109375" style="0" customWidth="1"/>
    <col min="56" max="74" width="4.7109375" style="11" customWidth="1"/>
    <col min="75" max="76" width="4.7109375" style="0" customWidth="1"/>
    <col min="77" max="77" width="4.7109375" style="11" customWidth="1"/>
    <col min="78" max="141" width="4.7109375" style="0" customWidth="1"/>
    <col min="142" max="145" width="4.7109375" style="11" customWidth="1"/>
    <col min="146" max="188" width="4.7109375" style="0" customWidth="1"/>
  </cols>
  <sheetData>
    <row r="1" spans="1:25" ht="15.75">
      <c r="A1" s="1"/>
      <c r="B1" s="2" t="s">
        <v>17</v>
      </c>
      <c r="C1" s="3"/>
      <c r="X1" s="63" t="s">
        <v>151</v>
      </c>
      <c r="Y1" s="62">
        <f>COUNTIF(F5:F199,15)</f>
        <v>8</v>
      </c>
    </row>
    <row r="2" spans="1:3" ht="4.5" customHeight="1">
      <c r="A2" s="1"/>
      <c r="B2" s="4"/>
      <c r="C2" s="5"/>
    </row>
    <row r="3" spans="1:27" ht="12.75">
      <c r="A3" s="1"/>
      <c r="B3" s="6">
        <v>41755</v>
      </c>
      <c r="C3" s="3"/>
      <c r="D3" s="11"/>
      <c r="E3" s="11"/>
      <c r="F3" s="11"/>
      <c r="G3" s="11"/>
      <c r="H3" s="11"/>
      <c r="I3" s="32">
        <f aca="true" t="shared" si="0" ref="I3:AA3">IF(SUM(I5:I400)&gt;100,1,"")</f>
        <v>1</v>
      </c>
      <c r="J3" s="32">
        <f t="shared" si="0"/>
        <v>1</v>
      </c>
      <c r="K3" s="32">
        <f t="shared" si="0"/>
        <v>1</v>
      </c>
      <c r="L3" s="32">
        <f t="shared" si="0"/>
        <v>1</v>
      </c>
      <c r="M3" s="32">
        <f t="shared" si="0"/>
        <v>1</v>
      </c>
      <c r="N3" s="32">
        <v>1</v>
      </c>
      <c r="O3" s="32">
        <v>1</v>
      </c>
      <c r="P3" s="32">
        <f t="shared" si="0"/>
        <v>1</v>
      </c>
      <c r="Q3" s="32">
        <f t="shared" si="0"/>
        <v>1</v>
      </c>
      <c r="R3" s="32">
        <f t="shared" si="0"/>
        <v>1</v>
      </c>
      <c r="S3" s="32">
        <f t="shared" si="0"/>
        <v>1</v>
      </c>
      <c r="T3" s="32">
        <f t="shared" si="0"/>
        <v>1</v>
      </c>
      <c r="U3" s="32">
        <f t="shared" si="0"/>
        <v>1</v>
      </c>
      <c r="V3" s="32">
        <f t="shared" si="0"/>
        <v>1</v>
      </c>
      <c r="W3" s="32">
        <f t="shared" si="0"/>
        <v>1</v>
      </c>
      <c r="X3" s="32">
        <f t="shared" si="0"/>
        <v>1</v>
      </c>
      <c r="Y3" s="32">
        <f t="shared" si="0"/>
        <v>1</v>
      </c>
      <c r="Z3" s="32">
        <f t="shared" si="0"/>
        <v>1</v>
      </c>
      <c r="AA3" s="32">
        <f t="shared" si="0"/>
        <v>1</v>
      </c>
    </row>
    <row r="4" spans="1:77" ht="94.5" customHeight="1">
      <c r="A4" s="5" t="s">
        <v>0</v>
      </c>
      <c r="B4" s="7" t="s">
        <v>1</v>
      </c>
      <c r="C4" s="7" t="s">
        <v>2</v>
      </c>
      <c r="D4" s="53" t="s">
        <v>136</v>
      </c>
      <c r="E4" s="13"/>
      <c r="F4" s="31" t="s">
        <v>137</v>
      </c>
      <c r="G4" s="13" t="s">
        <v>124</v>
      </c>
      <c r="H4" s="13"/>
      <c r="I4" s="12" t="s">
        <v>3</v>
      </c>
      <c r="J4" s="12" t="s">
        <v>4</v>
      </c>
      <c r="K4" s="14" t="s">
        <v>5</v>
      </c>
      <c r="L4" s="14" t="s">
        <v>6</v>
      </c>
      <c r="M4" s="14" t="s">
        <v>250</v>
      </c>
      <c r="N4" s="14" t="s">
        <v>248</v>
      </c>
      <c r="O4" s="14" t="s">
        <v>249</v>
      </c>
      <c r="P4" s="12" t="s">
        <v>7</v>
      </c>
      <c r="Q4" s="12" t="s">
        <v>9</v>
      </c>
      <c r="R4" s="12" t="s">
        <v>115</v>
      </c>
      <c r="S4" s="56" t="s">
        <v>10</v>
      </c>
      <c r="T4" s="12" t="s">
        <v>11</v>
      </c>
      <c r="U4" s="12" t="s">
        <v>12</v>
      </c>
      <c r="V4" s="12" t="s">
        <v>13</v>
      </c>
      <c r="W4" s="12" t="s">
        <v>206</v>
      </c>
      <c r="X4" s="14" t="s">
        <v>251</v>
      </c>
      <c r="Y4" s="14" t="s">
        <v>255</v>
      </c>
      <c r="Z4" s="12" t="s">
        <v>172</v>
      </c>
      <c r="AA4" s="12" t="s">
        <v>14</v>
      </c>
      <c r="AB4" s="31" t="s">
        <v>109</v>
      </c>
      <c r="AC4" s="31" t="s">
        <v>164</v>
      </c>
      <c r="AD4" s="31" t="s">
        <v>164</v>
      </c>
      <c r="AE4" s="27"/>
      <c r="AF4" s="16"/>
      <c r="AG4" s="85"/>
      <c r="AH4" s="16"/>
      <c r="AI4" s="17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BH4" s="11">
        <v>1</v>
      </c>
      <c r="BI4" s="11">
        <v>2</v>
      </c>
      <c r="BJ4" s="11">
        <v>3</v>
      </c>
      <c r="BK4" s="11">
        <v>4</v>
      </c>
      <c r="BL4" s="11">
        <v>5</v>
      </c>
      <c r="BM4" s="11">
        <v>6</v>
      </c>
      <c r="BN4" s="11">
        <v>7</v>
      </c>
      <c r="BO4" s="11">
        <v>8</v>
      </c>
      <c r="BP4" s="11">
        <v>9</v>
      </c>
      <c r="BQ4" s="11">
        <v>10</v>
      </c>
      <c r="BR4" s="11">
        <v>11</v>
      </c>
      <c r="BS4" s="11">
        <v>12</v>
      </c>
      <c r="BT4" s="11">
        <v>13</v>
      </c>
      <c r="BU4" s="11">
        <v>14</v>
      </c>
      <c r="BV4" s="11">
        <v>15</v>
      </c>
      <c r="BW4" s="12" t="s">
        <v>150</v>
      </c>
      <c r="BX4" s="12"/>
      <c r="BY4" s="61" t="s">
        <v>152</v>
      </c>
    </row>
    <row r="5" spans="1:146" ht="15.75">
      <c r="A5" s="8" t="str">
        <f>EN5&amp;EO5</f>
        <v>1(1)</v>
      </c>
      <c r="B5" s="9" t="s">
        <v>33</v>
      </c>
      <c r="C5" s="10" t="s">
        <v>36</v>
      </c>
      <c r="D5" s="21">
        <f aca="true" t="shared" si="1" ref="D5:D36">SUM(BH5:BT5)</f>
        <v>5625</v>
      </c>
      <c r="E5" s="19"/>
      <c r="F5" s="15">
        <f aca="true" t="shared" si="2" ref="F5:F36">COUNT(I5:AA5)</f>
        <v>15</v>
      </c>
      <c r="G5" s="20">
        <f aca="true" t="shared" si="3" ref="G5:G36">SUM((CA5)/(F5*2))</f>
        <v>210.13333333333333</v>
      </c>
      <c r="H5" s="19"/>
      <c r="I5" s="15">
        <v>417</v>
      </c>
      <c r="J5" s="15">
        <v>514</v>
      </c>
      <c r="K5" s="15">
        <v>416</v>
      </c>
      <c r="L5" s="64">
        <v>361</v>
      </c>
      <c r="M5" s="15">
        <v>464</v>
      </c>
      <c r="N5" s="15"/>
      <c r="O5" s="15">
        <v>400</v>
      </c>
      <c r="P5" s="65">
        <v>409</v>
      </c>
      <c r="Q5" s="64">
        <v>318</v>
      </c>
      <c r="R5" s="54"/>
      <c r="S5" s="30">
        <v>390</v>
      </c>
      <c r="T5" s="55">
        <v>390</v>
      </c>
      <c r="U5" s="65">
        <v>408</v>
      </c>
      <c r="V5" s="71">
        <v>368</v>
      </c>
      <c r="W5" s="71"/>
      <c r="X5" s="65">
        <v>422</v>
      </c>
      <c r="Y5" s="15"/>
      <c r="Z5" s="15">
        <v>474</v>
      </c>
      <c r="AA5" s="15">
        <v>553</v>
      </c>
      <c r="AB5" s="37">
        <f aca="true" t="shared" si="4" ref="AB5:AB36">SUM($I$3:$AA$3)</f>
        <v>19</v>
      </c>
      <c r="AC5" s="78">
        <f aca="true" t="shared" si="5" ref="AC5:AC36">BW5</f>
        <v>361</v>
      </c>
      <c r="AD5" s="78">
        <f aca="true" t="shared" si="6" ref="AD5:AD36">BX5</f>
        <v>318</v>
      </c>
      <c r="AE5" s="18">
        <v>1</v>
      </c>
      <c r="AF5" s="34">
        <v>1</v>
      </c>
      <c r="AG5" s="34">
        <f aca="true" t="shared" si="7" ref="AG5:AG36">IF(F5&gt;1,ROW($A1:$IV1),"-")</f>
        <v>1</v>
      </c>
      <c r="AH5" s="18"/>
      <c r="AI5" s="34"/>
      <c r="AJ5" s="18"/>
      <c r="AK5" s="11">
        <f>COUNT($I$3,I5,H5)</f>
        <v>2</v>
      </c>
      <c r="AL5" s="11">
        <f>COUNT($J$3,J5,I5)</f>
        <v>3</v>
      </c>
      <c r="AM5" s="11">
        <f>COUNT($K$3,K5,J5)</f>
        <v>3</v>
      </c>
      <c r="AN5" s="11">
        <f>COUNT($L$3,L5,K5)</f>
        <v>3</v>
      </c>
      <c r="AO5" s="11">
        <f>COUNT($M$3,M5,L5)</f>
        <v>3</v>
      </c>
      <c r="AP5" s="11">
        <f>COUNT($N$3,N5,M5)</f>
        <v>2</v>
      </c>
      <c r="AQ5" s="11">
        <f>COUNT($O$3,O5,N5)</f>
        <v>2</v>
      </c>
      <c r="AR5" s="11">
        <f>COUNT($P$3,P5,O5)</f>
        <v>3</v>
      </c>
      <c r="AS5" s="11">
        <f>COUNT($Q$3,Q5,P5)</f>
        <v>3</v>
      </c>
      <c r="AT5" s="11">
        <f>COUNT($R$3,R5,Q5)</f>
        <v>2</v>
      </c>
      <c r="AU5" s="11">
        <f>COUNT($S$3,S5,R5)</f>
        <v>2</v>
      </c>
      <c r="AV5" s="11">
        <f>COUNT($T$3,T5,S5)</f>
        <v>3</v>
      </c>
      <c r="AW5" s="11">
        <f>COUNT($U$3,U5,T5)</f>
        <v>3</v>
      </c>
      <c r="AX5" s="11">
        <f>COUNT($V$3,V5,U5)</f>
        <v>3</v>
      </c>
      <c r="AY5" s="11">
        <f>COUNT($W$3,W5,V5)</f>
        <v>2</v>
      </c>
      <c r="AZ5" s="11">
        <f>COUNT($X$3,X5,W5)</f>
        <v>2</v>
      </c>
      <c r="BA5" s="11">
        <f>COUNT($Y$3,Y5,X5)</f>
        <v>2</v>
      </c>
      <c r="BB5" s="11">
        <f>COUNT($Z$3,Z5,Y5)</f>
        <v>2</v>
      </c>
      <c r="BC5" s="11">
        <f>COUNT($AA$3,AA5,Z5)</f>
        <v>3</v>
      </c>
      <c r="BE5" s="11">
        <f>COUNTIF(AK5:BD5,"&gt;1")</f>
        <v>19</v>
      </c>
      <c r="BH5" s="11">
        <f>IF($F5&gt;0,LARGE($I5:$AA5,1),"")</f>
        <v>553</v>
      </c>
      <c r="BI5" s="11">
        <f>IF($F5&gt;1,LARGE($I5:$AA5,2),"")</f>
        <v>514</v>
      </c>
      <c r="BJ5" s="11">
        <f>IF($F5&gt;2,LARGE($I5:$AA5,3),"")</f>
        <v>474</v>
      </c>
      <c r="BK5" s="11">
        <f>IF($F5&gt;3,LARGE($I5:$AA5,4),"")</f>
        <v>464</v>
      </c>
      <c r="BL5" s="11">
        <f>IF($F5&gt;4,LARGE($I5:$AA5,5),"")</f>
        <v>422</v>
      </c>
      <c r="BM5" s="11">
        <f>IF($F5&gt;5,LARGE($I5:$AA5,6),"")</f>
        <v>417</v>
      </c>
      <c r="BN5" s="11">
        <f>IF($F5&gt;6,LARGE($I5:$AA5,7),"")</f>
        <v>416</v>
      </c>
      <c r="BO5" s="11">
        <f>IF($F5&gt;7,LARGE($I5:$AA5,8),"")</f>
        <v>409</v>
      </c>
      <c r="BP5" s="11">
        <f>IF($F5&gt;8,LARGE($I5:$AA5,9),"")</f>
        <v>408</v>
      </c>
      <c r="BQ5" s="11">
        <f>IF($F5&gt;9,LARGE($I5:$AA5,10),"")</f>
        <v>400</v>
      </c>
      <c r="BR5" s="11">
        <f>IF($F5&gt;10,LARGE($I5:$AA5,11),"")</f>
        <v>390</v>
      </c>
      <c r="BS5" s="11">
        <f>IF($F5&gt;11,LARGE($I5:$AA5,12),"")</f>
        <v>390</v>
      </c>
      <c r="BT5" s="11">
        <f>IF($F5&gt;12,LARGE($I5:$AA5,13),"")</f>
        <v>368</v>
      </c>
      <c r="BU5" s="11">
        <f>IF($F5&gt;13,LARGE($I5:$AA5,14),"")</f>
        <v>361</v>
      </c>
      <c r="BV5" s="11">
        <f>IF($F5&gt;14,LARGE($I5:$AA5,15),"")</f>
        <v>318</v>
      </c>
      <c r="BW5" s="11">
        <f>IF($F5&gt;13,LARGE($I5:$AA5,14),"-")</f>
        <v>361</v>
      </c>
      <c r="BX5" s="11">
        <f>IF($F5&gt;14,LARGE($I5:$AA5,15),"-")</f>
        <v>318</v>
      </c>
      <c r="BY5" s="11">
        <f>SUM(AB5-F5)-3</f>
        <v>1</v>
      </c>
      <c r="CA5">
        <f>SUM(BH5:BV5)</f>
        <v>6304</v>
      </c>
      <c r="EL5" s="11">
        <v>2</v>
      </c>
      <c r="EN5" s="11">
        <f>IF(BE5&gt;=1,AF5,"")</f>
        <v>1</v>
      </c>
      <c r="EO5" s="11" t="str">
        <f>IF(BE5&gt;1,"("&amp;AE5&amp;")","("&amp;AG5&amp;")")</f>
        <v>(1)</v>
      </c>
      <c r="EP5" s="34"/>
    </row>
    <row r="6" spans="1:146" ht="15.75">
      <c r="A6" s="8" t="str">
        <f>EN6&amp;EO6</f>
        <v>2(2)</v>
      </c>
      <c r="B6" s="9" t="s">
        <v>39</v>
      </c>
      <c r="C6" s="10" t="s">
        <v>38</v>
      </c>
      <c r="D6" s="21">
        <f t="shared" si="1"/>
        <v>4640</v>
      </c>
      <c r="E6" s="19"/>
      <c r="F6" s="15">
        <f t="shared" si="2"/>
        <v>15</v>
      </c>
      <c r="G6" s="20">
        <f t="shared" si="3"/>
        <v>171.43333333333334</v>
      </c>
      <c r="H6" s="19"/>
      <c r="I6" s="65">
        <v>355</v>
      </c>
      <c r="J6" s="15">
        <v>448</v>
      </c>
      <c r="K6" s="15">
        <v>365</v>
      </c>
      <c r="L6" s="65">
        <v>397</v>
      </c>
      <c r="M6" s="15">
        <v>391</v>
      </c>
      <c r="N6" s="15"/>
      <c r="O6" s="15">
        <v>285</v>
      </c>
      <c r="P6" s="15">
        <v>295</v>
      </c>
      <c r="Q6" s="66">
        <v>342</v>
      </c>
      <c r="R6" s="54"/>
      <c r="S6" s="30">
        <v>429</v>
      </c>
      <c r="T6" s="84">
        <v>241</v>
      </c>
      <c r="U6" s="65">
        <v>355</v>
      </c>
      <c r="V6" s="71">
        <v>279</v>
      </c>
      <c r="W6" s="71"/>
      <c r="X6" s="15">
        <v>341</v>
      </c>
      <c r="Y6" s="15"/>
      <c r="Z6" s="64">
        <v>262</v>
      </c>
      <c r="AA6" s="15">
        <v>358</v>
      </c>
      <c r="AB6" s="25">
        <f t="shared" si="4"/>
        <v>19</v>
      </c>
      <c r="AC6" s="78">
        <f t="shared" si="5"/>
        <v>262</v>
      </c>
      <c r="AD6" s="78">
        <f t="shared" si="6"/>
        <v>241</v>
      </c>
      <c r="AE6" s="18">
        <v>2</v>
      </c>
      <c r="AF6" s="34">
        <v>2</v>
      </c>
      <c r="AG6" s="34">
        <f t="shared" si="7"/>
        <v>2</v>
      </c>
      <c r="AH6" s="18"/>
      <c r="AI6" s="34"/>
      <c r="AJ6" s="18"/>
      <c r="AK6" s="11">
        <f aca="true" t="shared" si="8" ref="AK6:AK69">COUNT($I$3,I6,H6)</f>
        <v>2</v>
      </c>
      <c r="AL6" s="11">
        <f aca="true" t="shared" si="9" ref="AL6:AL69">COUNT($J$3,J6,I6)</f>
        <v>3</v>
      </c>
      <c r="AM6" s="11">
        <f aca="true" t="shared" si="10" ref="AM6:AM69">COUNT($K$3,K6,J6)</f>
        <v>3</v>
      </c>
      <c r="AN6" s="11">
        <f aca="true" t="shared" si="11" ref="AN6:AN69">COUNT($L$3,L6,K6)</f>
        <v>3</v>
      </c>
      <c r="AO6" s="11">
        <f aca="true" t="shared" si="12" ref="AO6:AO69">COUNT($M$3,M6,L6)</f>
        <v>3</v>
      </c>
      <c r="AP6" s="11">
        <f aca="true" t="shared" si="13" ref="AP6:AP69">COUNT($N$3,N6,M6)</f>
        <v>2</v>
      </c>
      <c r="AQ6" s="11">
        <f aca="true" t="shared" si="14" ref="AQ6:AQ69">COUNT($O$3,O6,N6)</f>
        <v>2</v>
      </c>
      <c r="AR6" s="11">
        <f aca="true" t="shared" si="15" ref="AR6:AR69">COUNT($P$3,P6,O6)</f>
        <v>3</v>
      </c>
      <c r="AS6" s="11">
        <f aca="true" t="shared" si="16" ref="AS6:AS69">COUNT($Q$3,Q6,P6)</f>
        <v>3</v>
      </c>
      <c r="AT6" s="11">
        <f aca="true" t="shared" si="17" ref="AT6:AT69">COUNT($R$3,R6,Q6)</f>
        <v>2</v>
      </c>
      <c r="AU6" s="11">
        <f aca="true" t="shared" si="18" ref="AU6:AU69">COUNT($S$3,S6,R6)</f>
        <v>2</v>
      </c>
      <c r="AV6" s="11">
        <f aca="true" t="shared" si="19" ref="AV6:AV69">COUNT($T$3,T6,S6)</f>
        <v>3</v>
      </c>
      <c r="AW6" s="11">
        <f aca="true" t="shared" si="20" ref="AW6:AW69">COUNT($U$3,U6,T6)</f>
        <v>3</v>
      </c>
      <c r="AX6" s="11">
        <f aca="true" t="shared" si="21" ref="AX6:AX69">COUNT($V$3,V6,U6)</f>
        <v>3</v>
      </c>
      <c r="AY6" s="11">
        <f aca="true" t="shared" si="22" ref="AY6:AY69">COUNT($W$3,W6,V6)</f>
        <v>2</v>
      </c>
      <c r="AZ6" s="11">
        <f aca="true" t="shared" si="23" ref="AZ6:AZ69">COUNT($X$3,X6,W6)</f>
        <v>2</v>
      </c>
      <c r="BA6" s="11">
        <f aca="true" t="shared" si="24" ref="BA6:BA69">COUNT($Y$3,Y6,X6)</f>
        <v>2</v>
      </c>
      <c r="BB6" s="11">
        <f aca="true" t="shared" si="25" ref="BB6:BB69">COUNT($Z$3,Z6,Y6)</f>
        <v>2</v>
      </c>
      <c r="BC6" s="11">
        <f aca="true" t="shared" si="26" ref="BC6:BC69">COUNT($AA$3,AA6,Z6)</f>
        <v>3</v>
      </c>
      <c r="BE6" s="11">
        <f>COUNTIF(AK6:BD6,"&gt;1")</f>
        <v>19</v>
      </c>
      <c r="BH6" s="11">
        <f>IF($F6&gt;0,LARGE($I6:$AA6,1),"")</f>
        <v>448</v>
      </c>
      <c r="BI6" s="11">
        <f>IF($F6&gt;1,LARGE($I6:$AA6,2),"")</f>
        <v>429</v>
      </c>
      <c r="BJ6" s="11">
        <f>IF($F6&gt;2,LARGE($I6:$AA6,3),"")</f>
        <v>397</v>
      </c>
      <c r="BK6" s="11">
        <f>IF($F6&gt;3,LARGE($I6:$AA6,4),"")</f>
        <v>391</v>
      </c>
      <c r="BL6" s="11">
        <f>IF($F6&gt;4,LARGE($I6:$AA6,5),"")</f>
        <v>365</v>
      </c>
      <c r="BM6" s="11">
        <f>IF($F6&gt;5,LARGE($I6:$AA6,6),"")</f>
        <v>358</v>
      </c>
      <c r="BN6" s="11">
        <f>IF($F6&gt;6,LARGE($I6:$AA6,7),"")</f>
        <v>355</v>
      </c>
      <c r="BO6" s="11">
        <f>IF($F6&gt;7,LARGE($I6:$AA6,8),"")</f>
        <v>355</v>
      </c>
      <c r="BP6" s="11">
        <f>IF($F6&gt;8,LARGE($I6:$AA6,9),"")</f>
        <v>342</v>
      </c>
      <c r="BQ6" s="11">
        <f>IF($F6&gt;9,LARGE($I6:$AA6,10),"")</f>
        <v>341</v>
      </c>
      <c r="BR6" s="11">
        <f>IF($F6&gt;10,LARGE($I6:$AA6,11),"")</f>
        <v>295</v>
      </c>
      <c r="BS6" s="11">
        <f>IF($F6&gt;11,LARGE($I6:$AA6,12),"")</f>
        <v>285</v>
      </c>
      <c r="BT6" s="11">
        <f>IF($F6&gt;12,LARGE($I6:$AA6,13),"")</f>
        <v>279</v>
      </c>
      <c r="BU6" s="11">
        <f aca="true" t="shared" si="27" ref="BU6:BU69">IF($F6&gt;13,LARGE($I6:$AA6,14),"")</f>
        <v>262</v>
      </c>
      <c r="BV6" s="11">
        <f aca="true" t="shared" si="28" ref="BV6:BV69">IF($F6&gt;14,LARGE($I6:$AA6,15),"")</f>
        <v>241</v>
      </c>
      <c r="BW6" s="11">
        <f aca="true" t="shared" si="29" ref="BW6:BW69">IF($F6&gt;13,LARGE($I6:$AA6,14),"-")</f>
        <v>262</v>
      </c>
      <c r="BX6" s="11">
        <f aca="true" t="shared" si="30" ref="BX6:BX69">IF($F6&gt;14,LARGE($I6:$AA6,15),"-")</f>
        <v>241</v>
      </c>
      <c r="BY6" s="11">
        <f aca="true" t="shared" si="31" ref="BY6:BY69">SUM(AB6-F6)-3</f>
        <v>1</v>
      </c>
      <c r="CA6">
        <f aca="true" t="shared" si="32" ref="CA6:CA69">SUM(BH6:BV6)</f>
        <v>5143</v>
      </c>
      <c r="EL6" s="11">
        <v>1</v>
      </c>
      <c r="EN6" s="11">
        <f>IF(BE6&gt;=1,AF6,"")</f>
        <v>2</v>
      </c>
      <c r="EO6" s="11" t="str">
        <f>IF(BE6&gt;1,"("&amp;AE6&amp;")","("&amp;AG6&amp;")")</f>
        <v>(2)</v>
      </c>
      <c r="EP6" s="34"/>
    </row>
    <row r="7" spans="1:145" ht="15.75">
      <c r="A7" s="8" t="str">
        <f>EN7&amp;EO7</f>
        <v>3(3)</v>
      </c>
      <c r="B7" s="9" t="s">
        <v>40</v>
      </c>
      <c r="C7" s="10" t="s">
        <v>36</v>
      </c>
      <c r="D7" s="21">
        <f t="shared" si="1"/>
        <v>4489</v>
      </c>
      <c r="E7" s="19"/>
      <c r="F7" s="15">
        <f t="shared" si="2"/>
        <v>13</v>
      </c>
      <c r="G7" s="20">
        <f t="shared" si="3"/>
        <v>172.65384615384616</v>
      </c>
      <c r="H7" s="19"/>
      <c r="I7" s="15">
        <v>341</v>
      </c>
      <c r="J7" s="15">
        <v>369</v>
      </c>
      <c r="K7" s="15">
        <v>394</v>
      </c>
      <c r="L7" s="15">
        <v>313</v>
      </c>
      <c r="M7" s="15">
        <v>310</v>
      </c>
      <c r="N7" s="15"/>
      <c r="O7" s="15"/>
      <c r="P7" s="15">
        <v>282</v>
      </c>
      <c r="Q7" s="15">
        <v>384</v>
      </c>
      <c r="R7" s="54"/>
      <c r="S7" s="30">
        <v>387</v>
      </c>
      <c r="T7" s="55">
        <v>328</v>
      </c>
      <c r="U7" s="15">
        <v>366</v>
      </c>
      <c r="V7" s="71">
        <v>332</v>
      </c>
      <c r="W7" s="71"/>
      <c r="X7" s="81"/>
      <c r="Y7" s="15"/>
      <c r="Z7" s="15">
        <v>373</v>
      </c>
      <c r="AA7" s="15">
        <v>310</v>
      </c>
      <c r="AB7" s="25">
        <f t="shared" si="4"/>
        <v>19</v>
      </c>
      <c r="AC7" s="78" t="str">
        <f t="shared" si="5"/>
        <v>-</v>
      </c>
      <c r="AD7" s="78" t="str">
        <f t="shared" si="6"/>
        <v>-</v>
      </c>
      <c r="AE7" s="18">
        <v>3</v>
      </c>
      <c r="AF7" s="34">
        <v>3</v>
      </c>
      <c r="AG7" s="34">
        <f t="shared" si="7"/>
        <v>3</v>
      </c>
      <c r="AH7" s="18"/>
      <c r="AI7" s="34"/>
      <c r="AJ7" s="18"/>
      <c r="AK7" s="11">
        <f t="shared" si="8"/>
        <v>2</v>
      </c>
      <c r="AL7" s="11">
        <f t="shared" si="9"/>
        <v>3</v>
      </c>
      <c r="AM7" s="11">
        <f t="shared" si="10"/>
        <v>3</v>
      </c>
      <c r="AN7" s="11">
        <f t="shared" si="11"/>
        <v>3</v>
      </c>
      <c r="AO7" s="11">
        <f t="shared" si="12"/>
        <v>3</v>
      </c>
      <c r="AP7" s="11">
        <f t="shared" si="13"/>
        <v>2</v>
      </c>
      <c r="AQ7" s="11">
        <f t="shared" si="14"/>
        <v>1</v>
      </c>
      <c r="AR7" s="11">
        <f t="shared" si="15"/>
        <v>2</v>
      </c>
      <c r="AS7" s="11">
        <f t="shared" si="16"/>
        <v>3</v>
      </c>
      <c r="AT7" s="11">
        <f t="shared" si="17"/>
        <v>2</v>
      </c>
      <c r="AU7" s="11">
        <f t="shared" si="18"/>
        <v>2</v>
      </c>
      <c r="AV7" s="11">
        <f t="shared" si="19"/>
        <v>3</v>
      </c>
      <c r="AW7" s="11">
        <f t="shared" si="20"/>
        <v>3</v>
      </c>
      <c r="AX7" s="11">
        <f t="shared" si="21"/>
        <v>3</v>
      </c>
      <c r="AY7" s="11">
        <f t="shared" si="22"/>
        <v>2</v>
      </c>
      <c r="AZ7" s="11">
        <f t="shared" si="23"/>
        <v>1</v>
      </c>
      <c r="BA7" s="11">
        <f t="shared" si="24"/>
        <v>1</v>
      </c>
      <c r="BB7" s="11">
        <f t="shared" si="25"/>
        <v>2</v>
      </c>
      <c r="BC7" s="11">
        <f t="shared" si="26"/>
        <v>3</v>
      </c>
      <c r="BE7" s="11">
        <f aca="true" t="shared" si="33" ref="BE7:BE69">COUNTIF(AK7:BD7,"&gt;1")</f>
        <v>16</v>
      </c>
      <c r="BH7" s="11">
        <f aca="true" t="shared" si="34" ref="BH7:BH69">IF($F7&gt;0,LARGE($I7:$AA7,1),"")</f>
        <v>394</v>
      </c>
      <c r="BI7" s="11">
        <f aca="true" t="shared" si="35" ref="BI7:BI69">IF($F7&gt;1,LARGE($I7:$AA7,2),"")</f>
        <v>387</v>
      </c>
      <c r="BJ7" s="11">
        <f aca="true" t="shared" si="36" ref="BJ7:BJ69">IF($F7&gt;2,LARGE($I7:$AA7,3),"")</f>
        <v>384</v>
      </c>
      <c r="BK7" s="11">
        <f aca="true" t="shared" si="37" ref="BK7:BK69">IF($F7&gt;3,LARGE($I7:$AA7,4),"")</f>
        <v>373</v>
      </c>
      <c r="BL7" s="11">
        <f aca="true" t="shared" si="38" ref="BL7:BL69">IF($F7&gt;4,LARGE($I7:$AA7,5),"")</f>
        <v>369</v>
      </c>
      <c r="BM7" s="11">
        <f aca="true" t="shared" si="39" ref="BM7:BM69">IF($F7&gt;5,LARGE($I7:$AA7,6),"")</f>
        <v>366</v>
      </c>
      <c r="BN7" s="11">
        <f aca="true" t="shared" si="40" ref="BN7:BN69">IF($F7&gt;6,LARGE($I7:$AA7,7),"")</f>
        <v>341</v>
      </c>
      <c r="BO7" s="11">
        <f aca="true" t="shared" si="41" ref="BO7:BO69">IF($F7&gt;7,LARGE($I7:$AA7,8),"")</f>
        <v>332</v>
      </c>
      <c r="BP7" s="11">
        <f aca="true" t="shared" si="42" ref="BP7:BP69">IF($F7&gt;8,LARGE($I7:$AA7,9),"")</f>
        <v>328</v>
      </c>
      <c r="BQ7" s="11">
        <f aca="true" t="shared" si="43" ref="BQ7:BQ69">IF($F7&gt;9,LARGE($I7:$AA7,10),"")</f>
        <v>313</v>
      </c>
      <c r="BR7" s="11">
        <f aca="true" t="shared" si="44" ref="BR7:BR69">IF($F7&gt;10,LARGE($I7:$AA7,11),"")</f>
        <v>310</v>
      </c>
      <c r="BS7" s="11">
        <f aca="true" t="shared" si="45" ref="BS7:BS69">IF($F7&gt;11,LARGE($I7:$AA7,12),"")</f>
        <v>310</v>
      </c>
      <c r="BT7" s="11">
        <f aca="true" t="shared" si="46" ref="BT7:BT69">IF($F7&gt;12,LARGE($I7:$AA7,13),"")</f>
        <v>282</v>
      </c>
      <c r="BU7" s="11">
        <f t="shared" si="27"/>
      </c>
      <c r="BV7" s="11">
        <f t="shared" si="28"/>
      </c>
      <c r="BW7" s="11" t="str">
        <f t="shared" si="29"/>
        <v>-</v>
      </c>
      <c r="BX7" s="11" t="str">
        <f t="shared" si="30"/>
        <v>-</v>
      </c>
      <c r="BY7" s="11">
        <f t="shared" si="31"/>
        <v>3</v>
      </c>
      <c r="CA7">
        <f t="shared" si="32"/>
        <v>4489</v>
      </c>
      <c r="EL7" s="11">
        <v>3</v>
      </c>
      <c r="EN7" s="11">
        <f aca="true" t="shared" si="47" ref="EN7:EN69">IF(BE7&gt;=1,AF7,"")</f>
        <v>3</v>
      </c>
      <c r="EO7" s="11" t="str">
        <f aca="true" t="shared" si="48" ref="EO7:EO69">IF(BE7&gt;1,"("&amp;AE7&amp;")","("&amp;AG7&amp;")")</f>
        <v>(3)</v>
      </c>
    </row>
    <row r="8" spans="1:145" ht="15.75">
      <c r="A8" s="8" t="str">
        <f>EN8&amp;EO8</f>
        <v>4(4)</v>
      </c>
      <c r="B8" s="9" t="s">
        <v>32</v>
      </c>
      <c r="C8" s="10" t="s">
        <v>121</v>
      </c>
      <c r="D8" s="21">
        <f t="shared" si="1"/>
        <v>4311</v>
      </c>
      <c r="E8" s="19"/>
      <c r="F8" s="15">
        <f t="shared" si="2"/>
        <v>15</v>
      </c>
      <c r="G8" s="20">
        <f t="shared" si="3"/>
        <v>159.93333333333334</v>
      </c>
      <c r="H8" s="19"/>
      <c r="I8" s="15">
        <v>296</v>
      </c>
      <c r="J8" s="65">
        <v>356</v>
      </c>
      <c r="K8" s="15">
        <v>291</v>
      </c>
      <c r="L8" s="15">
        <v>293</v>
      </c>
      <c r="M8" s="15"/>
      <c r="N8" s="15"/>
      <c r="O8" s="15">
        <v>288</v>
      </c>
      <c r="P8" s="15">
        <v>349</v>
      </c>
      <c r="Q8" s="15">
        <v>357</v>
      </c>
      <c r="R8" s="54">
        <v>366</v>
      </c>
      <c r="S8" s="30">
        <v>371</v>
      </c>
      <c r="T8" s="84">
        <v>252</v>
      </c>
      <c r="U8" s="65">
        <v>280</v>
      </c>
      <c r="V8" s="71">
        <v>346</v>
      </c>
      <c r="W8" s="71"/>
      <c r="X8" s="15"/>
      <c r="Y8" s="15">
        <v>420</v>
      </c>
      <c r="Z8" s="65">
        <v>298</v>
      </c>
      <c r="AA8" s="64">
        <v>235</v>
      </c>
      <c r="AB8" s="37">
        <f t="shared" si="4"/>
        <v>19</v>
      </c>
      <c r="AC8" s="78">
        <f t="shared" si="5"/>
        <v>252</v>
      </c>
      <c r="AD8" s="78">
        <f t="shared" si="6"/>
        <v>235</v>
      </c>
      <c r="AE8" s="18">
        <v>4</v>
      </c>
      <c r="AF8" s="34">
        <v>4</v>
      </c>
      <c r="AG8" s="34">
        <f t="shared" si="7"/>
        <v>4</v>
      </c>
      <c r="AI8" s="34"/>
      <c r="AK8" s="11">
        <f t="shared" si="8"/>
        <v>2</v>
      </c>
      <c r="AL8" s="11">
        <f t="shared" si="9"/>
        <v>3</v>
      </c>
      <c r="AM8" s="11">
        <f t="shared" si="10"/>
        <v>3</v>
      </c>
      <c r="AN8" s="11">
        <f t="shared" si="11"/>
        <v>3</v>
      </c>
      <c r="AO8" s="11">
        <f t="shared" si="12"/>
        <v>2</v>
      </c>
      <c r="AP8" s="11">
        <f t="shared" si="13"/>
        <v>1</v>
      </c>
      <c r="AQ8" s="11">
        <f t="shared" si="14"/>
        <v>2</v>
      </c>
      <c r="AR8" s="11">
        <f t="shared" si="15"/>
        <v>3</v>
      </c>
      <c r="AS8" s="11">
        <f t="shared" si="16"/>
        <v>3</v>
      </c>
      <c r="AT8" s="11">
        <f t="shared" si="17"/>
        <v>3</v>
      </c>
      <c r="AU8" s="11">
        <f t="shared" si="18"/>
        <v>3</v>
      </c>
      <c r="AV8" s="11">
        <f t="shared" si="19"/>
        <v>3</v>
      </c>
      <c r="AW8" s="11">
        <f t="shared" si="20"/>
        <v>3</v>
      </c>
      <c r="AX8" s="11">
        <f t="shared" si="21"/>
        <v>3</v>
      </c>
      <c r="AY8" s="11">
        <f t="shared" si="22"/>
        <v>2</v>
      </c>
      <c r="AZ8" s="11">
        <f t="shared" si="23"/>
        <v>1</v>
      </c>
      <c r="BA8" s="11">
        <f t="shared" si="24"/>
        <v>2</v>
      </c>
      <c r="BB8" s="11">
        <f t="shared" si="25"/>
        <v>3</v>
      </c>
      <c r="BC8" s="11">
        <f t="shared" si="26"/>
        <v>3</v>
      </c>
      <c r="BE8" s="11">
        <f t="shared" si="33"/>
        <v>17</v>
      </c>
      <c r="BH8" s="11">
        <f t="shared" si="34"/>
        <v>420</v>
      </c>
      <c r="BI8" s="11">
        <f t="shared" si="35"/>
        <v>371</v>
      </c>
      <c r="BJ8" s="11">
        <f t="shared" si="36"/>
        <v>366</v>
      </c>
      <c r="BK8" s="11">
        <f t="shared" si="37"/>
        <v>357</v>
      </c>
      <c r="BL8" s="11">
        <f t="shared" si="38"/>
        <v>356</v>
      </c>
      <c r="BM8" s="11">
        <f t="shared" si="39"/>
        <v>349</v>
      </c>
      <c r="BN8" s="11">
        <f t="shared" si="40"/>
        <v>346</v>
      </c>
      <c r="BO8" s="11">
        <f t="shared" si="41"/>
        <v>298</v>
      </c>
      <c r="BP8" s="11">
        <f t="shared" si="42"/>
        <v>296</v>
      </c>
      <c r="BQ8" s="11">
        <f t="shared" si="43"/>
        <v>293</v>
      </c>
      <c r="BR8" s="11">
        <f t="shared" si="44"/>
        <v>291</v>
      </c>
      <c r="BS8" s="11">
        <f t="shared" si="45"/>
        <v>288</v>
      </c>
      <c r="BT8" s="11">
        <f t="shared" si="46"/>
        <v>280</v>
      </c>
      <c r="BU8" s="11">
        <f t="shared" si="27"/>
        <v>252</v>
      </c>
      <c r="BV8" s="11">
        <f t="shared" si="28"/>
        <v>235</v>
      </c>
      <c r="BW8" s="11">
        <f t="shared" si="29"/>
        <v>252</v>
      </c>
      <c r="BX8" s="11">
        <f t="shared" si="30"/>
        <v>235</v>
      </c>
      <c r="BY8" s="11">
        <f t="shared" si="31"/>
        <v>1</v>
      </c>
      <c r="CA8">
        <f t="shared" si="32"/>
        <v>4798</v>
      </c>
      <c r="EL8" s="11">
        <v>4</v>
      </c>
      <c r="EN8" s="11">
        <f t="shared" si="47"/>
        <v>4</v>
      </c>
      <c r="EO8" s="11" t="str">
        <f t="shared" si="48"/>
        <v>(4)</v>
      </c>
    </row>
    <row r="9" spans="1:145" ht="15.75">
      <c r="A9" s="8" t="str">
        <f>EN9&amp;EO9</f>
        <v>5(5)</v>
      </c>
      <c r="B9" s="9" t="s">
        <v>41</v>
      </c>
      <c r="C9" s="36" t="s">
        <v>120</v>
      </c>
      <c r="D9" s="21">
        <f t="shared" si="1"/>
        <v>4298</v>
      </c>
      <c r="E9" s="19"/>
      <c r="F9" s="15">
        <f t="shared" si="2"/>
        <v>14</v>
      </c>
      <c r="G9" s="20">
        <f t="shared" si="3"/>
        <v>159.75</v>
      </c>
      <c r="H9" s="19"/>
      <c r="I9" s="65">
        <v>352</v>
      </c>
      <c r="J9" s="15">
        <v>323</v>
      </c>
      <c r="K9" s="15">
        <v>328</v>
      </c>
      <c r="L9" s="65">
        <v>341</v>
      </c>
      <c r="M9" s="15"/>
      <c r="N9" s="15"/>
      <c r="O9" s="15"/>
      <c r="P9" s="15">
        <v>283</v>
      </c>
      <c r="Q9" s="15">
        <v>310</v>
      </c>
      <c r="R9" s="67">
        <v>428</v>
      </c>
      <c r="S9" s="30">
        <v>297</v>
      </c>
      <c r="T9" s="55">
        <v>334</v>
      </c>
      <c r="U9" s="64">
        <v>175</v>
      </c>
      <c r="V9" s="71">
        <v>402</v>
      </c>
      <c r="W9" s="71"/>
      <c r="X9" s="15"/>
      <c r="Y9" s="15">
        <v>332</v>
      </c>
      <c r="Z9" s="15">
        <v>242</v>
      </c>
      <c r="AA9" s="65">
        <v>326</v>
      </c>
      <c r="AB9" s="25">
        <f t="shared" si="4"/>
        <v>19</v>
      </c>
      <c r="AC9" s="78">
        <f t="shared" si="5"/>
        <v>175</v>
      </c>
      <c r="AD9" s="78" t="str">
        <f t="shared" si="6"/>
        <v>-</v>
      </c>
      <c r="AE9" s="18">
        <v>5</v>
      </c>
      <c r="AF9" s="34">
        <v>5</v>
      </c>
      <c r="AG9" s="34">
        <f t="shared" si="7"/>
        <v>5</v>
      </c>
      <c r="AI9" s="34"/>
      <c r="AK9" s="11">
        <f t="shared" si="8"/>
        <v>2</v>
      </c>
      <c r="AL9" s="11">
        <f t="shared" si="9"/>
        <v>3</v>
      </c>
      <c r="AM9" s="11">
        <f t="shared" si="10"/>
        <v>3</v>
      </c>
      <c r="AN9" s="11">
        <f t="shared" si="11"/>
        <v>3</v>
      </c>
      <c r="AO9" s="11">
        <f t="shared" si="12"/>
        <v>2</v>
      </c>
      <c r="AP9" s="11">
        <f t="shared" si="13"/>
        <v>1</v>
      </c>
      <c r="AQ9" s="11">
        <f t="shared" si="14"/>
        <v>1</v>
      </c>
      <c r="AR9" s="11">
        <f t="shared" si="15"/>
        <v>2</v>
      </c>
      <c r="AS9" s="11">
        <f t="shared" si="16"/>
        <v>3</v>
      </c>
      <c r="AT9" s="11">
        <f t="shared" si="17"/>
        <v>3</v>
      </c>
      <c r="AU9" s="11">
        <f t="shared" si="18"/>
        <v>3</v>
      </c>
      <c r="AV9" s="11">
        <f t="shared" si="19"/>
        <v>3</v>
      </c>
      <c r="AW9" s="11">
        <f t="shared" si="20"/>
        <v>3</v>
      </c>
      <c r="AX9" s="11">
        <f t="shared" si="21"/>
        <v>3</v>
      </c>
      <c r="AY9" s="11">
        <f t="shared" si="22"/>
        <v>2</v>
      </c>
      <c r="AZ9" s="11">
        <f t="shared" si="23"/>
        <v>1</v>
      </c>
      <c r="BA9" s="11">
        <f t="shared" si="24"/>
        <v>2</v>
      </c>
      <c r="BB9" s="11">
        <f t="shared" si="25"/>
        <v>3</v>
      </c>
      <c r="BC9" s="11">
        <f t="shared" si="26"/>
        <v>3</v>
      </c>
      <c r="BE9" s="11">
        <f t="shared" si="33"/>
        <v>16</v>
      </c>
      <c r="BH9" s="11">
        <f t="shared" si="34"/>
        <v>428</v>
      </c>
      <c r="BI9" s="11">
        <f t="shared" si="35"/>
        <v>402</v>
      </c>
      <c r="BJ9" s="11">
        <f t="shared" si="36"/>
        <v>352</v>
      </c>
      <c r="BK9" s="11">
        <f t="shared" si="37"/>
        <v>341</v>
      </c>
      <c r="BL9" s="11">
        <f t="shared" si="38"/>
        <v>334</v>
      </c>
      <c r="BM9" s="11">
        <f t="shared" si="39"/>
        <v>332</v>
      </c>
      <c r="BN9" s="11">
        <f t="shared" si="40"/>
        <v>328</v>
      </c>
      <c r="BO9" s="11">
        <f t="shared" si="41"/>
        <v>326</v>
      </c>
      <c r="BP9" s="11">
        <f t="shared" si="42"/>
        <v>323</v>
      </c>
      <c r="BQ9" s="11">
        <f t="shared" si="43"/>
        <v>310</v>
      </c>
      <c r="BR9" s="11">
        <f t="shared" si="44"/>
        <v>297</v>
      </c>
      <c r="BS9" s="11">
        <f t="shared" si="45"/>
        <v>283</v>
      </c>
      <c r="BT9" s="11">
        <f t="shared" si="46"/>
        <v>242</v>
      </c>
      <c r="BU9" s="11">
        <f t="shared" si="27"/>
        <v>175</v>
      </c>
      <c r="BV9" s="11">
        <f t="shared" si="28"/>
      </c>
      <c r="BW9" s="11">
        <f t="shared" si="29"/>
        <v>175</v>
      </c>
      <c r="BX9" s="11" t="str">
        <f t="shared" si="30"/>
        <v>-</v>
      </c>
      <c r="BY9" s="11">
        <f t="shared" si="31"/>
        <v>2</v>
      </c>
      <c r="CA9">
        <f t="shared" si="32"/>
        <v>4473</v>
      </c>
      <c r="EL9" s="11">
        <v>5</v>
      </c>
      <c r="EN9" s="11">
        <f t="shared" si="47"/>
        <v>5</v>
      </c>
      <c r="EO9" s="11" t="str">
        <f t="shared" si="48"/>
        <v>(5)</v>
      </c>
    </row>
    <row r="10" spans="1:145" ht="15.75">
      <c r="A10" s="8" t="str">
        <f aca="true" t="shared" si="49" ref="A10:A73">EN10&amp;EO10</f>
        <v>6(7)</v>
      </c>
      <c r="B10" s="9" t="s">
        <v>92</v>
      </c>
      <c r="C10" s="10" t="s">
        <v>45</v>
      </c>
      <c r="D10" s="21">
        <f t="shared" si="1"/>
        <v>4193</v>
      </c>
      <c r="E10" s="19"/>
      <c r="F10" s="15">
        <f t="shared" si="2"/>
        <v>14</v>
      </c>
      <c r="G10" s="20">
        <f t="shared" si="3"/>
        <v>157.21428571428572</v>
      </c>
      <c r="H10" s="19"/>
      <c r="I10" s="15">
        <v>263</v>
      </c>
      <c r="J10" s="15">
        <v>344</v>
      </c>
      <c r="K10" s="15">
        <v>342</v>
      </c>
      <c r="L10" s="15">
        <v>299</v>
      </c>
      <c r="M10" s="15"/>
      <c r="N10" s="15"/>
      <c r="O10" s="15">
        <v>257</v>
      </c>
      <c r="P10" s="65">
        <v>295</v>
      </c>
      <c r="Q10" s="15">
        <v>265</v>
      </c>
      <c r="R10" s="54">
        <v>355</v>
      </c>
      <c r="S10" s="30">
        <v>412</v>
      </c>
      <c r="T10" s="55">
        <v>239</v>
      </c>
      <c r="U10" s="64">
        <v>209</v>
      </c>
      <c r="V10" s="15">
        <v>262</v>
      </c>
      <c r="W10" s="71"/>
      <c r="X10" s="15"/>
      <c r="Y10" s="15">
        <v>397</v>
      </c>
      <c r="Z10" s="15"/>
      <c r="AA10" s="15">
        <v>463</v>
      </c>
      <c r="AB10" s="25">
        <f t="shared" si="4"/>
        <v>19</v>
      </c>
      <c r="AC10" s="78">
        <f t="shared" si="5"/>
        <v>209</v>
      </c>
      <c r="AD10" s="78" t="str">
        <f t="shared" si="6"/>
        <v>-</v>
      </c>
      <c r="AE10" s="18">
        <v>7</v>
      </c>
      <c r="AF10" s="34">
        <v>6</v>
      </c>
      <c r="AG10" s="34">
        <f t="shared" si="7"/>
        <v>6</v>
      </c>
      <c r="AI10" s="34"/>
      <c r="AK10" s="11">
        <f t="shared" si="8"/>
        <v>2</v>
      </c>
      <c r="AL10" s="11">
        <f t="shared" si="9"/>
        <v>3</v>
      </c>
      <c r="AM10" s="11">
        <f t="shared" si="10"/>
        <v>3</v>
      </c>
      <c r="AN10" s="11">
        <f t="shared" si="11"/>
        <v>3</v>
      </c>
      <c r="AO10" s="11">
        <f t="shared" si="12"/>
        <v>2</v>
      </c>
      <c r="AP10" s="11">
        <f t="shared" si="13"/>
        <v>1</v>
      </c>
      <c r="AQ10" s="11">
        <f t="shared" si="14"/>
        <v>2</v>
      </c>
      <c r="AR10" s="11">
        <f t="shared" si="15"/>
        <v>3</v>
      </c>
      <c r="AS10" s="11">
        <f t="shared" si="16"/>
        <v>3</v>
      </c>
      <c r="AT10" s="11">
        <f t="shared" si="17"/>
        <v>3</v>
      </c>
      <c r="AU10" s="11">
        <f t="shared" si="18"/>
        <v>3</v>
      </c>
      <c r="AV10" s="11">
        <f t="shared" si="19"/>
        <v>3</v>
      </c>
      <c r="AW10" s="11">
        <f t="shared" si="20"/>
        <v>3</v>
      </c>
      <c r="AX10" s="11">
        <f t="shared" si="21"/>
        <v>3</v>
      </c>
      <c r="AY10" s="11">
        <f t="shared" si="22"/>
        <v>2</v>
      </c>
      <c r="AZ10" s="11">
        <f t="shared" si="23"/>
        <v>1</v>
      </c>
      <c r="BA10" s="11">
        <f t="shared" si="24"/>
        <v>2</v>
      </c>
      <c r="BB10" s="11">
        <f t="shared" si="25"/>
        <v>2</v>
      </c>
      <c r="BC10" s="11">
        <f t="shared" si="26"/>
        <v>2</v>
      </c>
      <c r="BE10" s="11">
        <f t="shared" si="33"/>
        <v>17</v>
      </c>
      <c r="BH10" s="11">
        <f t="shared" si="34"/>
        <v>463</v>
      </c>
      <c r="BI10" s="11">
        <f t="shared" si="35"/>
        <v>412</v>
      </c>
      <c r="BJ10" s="11">
        <f t="shared" si="36"/>
        <v>397</v>
      </c>
      <c r="BK10" s="11">
        <f t="shared" si="37"/>
        <v>355</v>
      </c>
      <c r="BL10" s="11">
        <f t="shared" si="38"/>
        <v>344</v>
      </c>
      <c r="BM10" s="11">
        <f t="shared" si="39"/>
        <v>342</v>
      </c>
      <c r="BN10" s="11">
        <f t="shared" si="40"/>
        <v>299</v>
      </c>
      <c r="BO10" s="11">
        <f t="shared" si="41"/>
        <v>295</v>
      </c>
      <c r="BP10" s="11">
        <f t="shared" si="42"/>
        <v>265</v>
      </c>
      <c r="BQ10" s="11">
        <f t="shared" si="43"/>
        <v>263</v>
      </c>
      <c r="BR10" s="11">
        <f t="shared" si="44"/>
        <v>262</v>
      </c>
      <c r="BS10" s="11">
        <f t="shared" si="45"/>
        <v>257</v>
      </c>
      <c r="BT10" s="11">
        <f t="shared" si="46"/>
        <v>239</v>
      </c>
      <c r="BU10" s="11">
        <f t="shared" si="27"/>
        <v>209</v>
      </c>
      <c r="BV10" s="11">
        <f t="shared" si="28"/>
      </c>
      <c r="BW10" s="11">
        <f t="shared" si="29"/>
        <v>209</v>
      </c>
      <c r="BX10" s="11" t="str">
        <f t="shared" si="30"/>
        <v>-</v>
      </c>
      <c r="BY10" s="11">
        <f t="shared" si="31"/>
        <v>2</v>
      </c>
      <c r="CA10">
        <f t="shared" si="32"/>
        <v>4402</v>
      </c>
      <c r="EL10" s="11">
        <v>6</v>
      </c>
      <c r="EN10" s="11">
        <f t="shared" si="47"/>
        <v>6</v>
      </c>
      <c r="EO10" s="11" t="str">
        <f t="shared" si="48"/>
        <v>(7)</v>
      </c>
    </row>
    <row r="11" spans="1:145" ht="15.75">
      <c r="A11" s="8" t="str">
        <f t="shared" si="49"/>
        <v>7(6)</v>
      </c>
      <c r="B11" s="9" t="s">
        <v>43</v>
      </c>
      <c r="C11" s="10" t="s">
        <v>121</v>
      </c>
      <c r="D11" s="21">
        <f t="shared" si="1"/>
        <v>3895</v>
      </c>
      <c r="E11" s="19"/>
      <c r="F11" s="15">
        <f t="shared" si="2"/>
        <v>13</v>
      </c>
      <c r="G11" s="20">
        <f t="shared" si="3"/>
        <v>149.80769230769232</v>
      </c>
      <c r="H11" s="19"/>
      <c r="I11" s="15"/>
      <c r="J11" s="15">
        <v>403</v>
      </c>
      <c r="K11" s="15">
        <v>313</v>
      </c>
      <c r="L11" s="15">
        <v>308</v>
      </c>
      <c r="M11" s="15"/>
      <c r="N11" s="15"/>
      <c r="O11" s="15">
        <v>308</v>
      </c>
      <c r="P11" s="15">
        <v>214</v>
      </c>
      <c r="Q11" s="15">
        <v>272</v>
      </c>
      <c r="R11" s="54">
        <v>289</v>
      </c>
      <c r="S11" s="30"/>
      <c r="T11" s="55">
        <v>269</v>
      </c>
      <c r="U11" s="15">
        <v>277</v>
      </c>
      <c r="V11" s="65">
        <v>307</v>
      </c>
      <c r="W11" s="77"/>
      <c r="X11" s="15"/>
      <c r="Y11" s="15">
        <v>303</v>
      </c>
      <c r="Z11" s="65">
        <v>335</v>
      </c>
      <c r="AA11" s="15">
        <v>297</v>
      </c>
      <c r="AB11" s="25">
        <f t="shared" si="4"/>
        <v>19</v>
      </c>
      <c r="AC11" s="78" t="str">
        <f t="shared" si="5"/>
        <v>-</v>
      </c>
      <c r="AD11" s="78" t="str">
        <f t="shared" si="6"/>
        <v>-</v>
      </c>
      <c r="AE11" s="18">
        <v>6</v>
      </c>
      <c r="AF11" s="34">
        <v>7</v>
      </c>
      <c r="AG11" s="34">
        <f t="shared" si="7"/>
        <v>7</v>
      </c>
      <c r="AK11" s="11">
        <f t="shared" si="8"/>
        <v>1</v>
      </c>
      <c r="AL11" s="11">
        <f t="shared" si="9"/>
        <v>2</v>
      </c>
      <c r="AM11" s="11">
        <f t="shared" si="10"/>
        <v>3</v>
      </c>
      <c r="AN11" s="11">
        <f t="shared" si="11"/>
        <v>3</v>
      </c>
      <c r="AO11" s="11">
        <f t="shared" si="12"/>
        <v>2</v>
      </c>
      <c r="AP11" s="11">
        <f t="shared" si="13"/>
        <v>1</v>
      </c>
      <c r="AQ11" s="11">
        <f t="shared" si="14"/>
        <v>2</v>
      </c>
      <c r="AR11" s="11">
        <f t="shared" si="15"/>
        <v>3</v>
      </c>
      <c r="AS11" s="11">
        <f t="shared" si="16"/>
        <v>3</v>
      </c>
      <c r="AT11" s="11">
        <f t="shared" si="17"/>
        <v>3</v>
      </c>
      <c r="AU11" s="11">
        <f t="shared" si="18"/>
        <v>2</v>
      </c>
      <c r="AV11" s="11">
        <f t="shared" si="19"/>
        <v>2</v>
      </c>
      <c r="AW11" s="11">
        <f t="shared" si="20"/>
        <v>3</v>
      </c>
      <c r="AX11" s="11">
        <f t="shared" si="21"/>
        <v>3</v>
      </c>
      <c r="AY11" s="11">
        <f t="shared" si="22"/>
        <v>2</v>
      </c>
      <c r="AZ11" s="11">
        <f t="shared" si="23"/>
        <v>1</v>
      </c>
      <c r="BA11" s="11">
        <f t="shared" si="24"/>
        <v>2</v>
      </c>
      <c r="BB11" s="11">
        <f t="shared" si="25"/>
        <v>3</v>
      </c>
      <c r="BC11" s="11">
        <f t="shared" si="26"/>
        <v>3</v>
      </c>
      <c r="BE11" s="11">
        <f t="shared" si="33"/>
        <v>16</v>
      </c>
      <c r="BH11" s="11">
        <f t="shared" si="34"/>
        <v>403</v>
      </c>
      <c r="BI11" s="11">
        <f t="shared" si="35"/>
        <v>335</v>
      </c>
      <c r="BJ11" s="11">
        <f t="shared" si="36"/>
        <v>313</v>
      </c>
      <c r="BK11" s="11">
        <f t="shared" si="37"/>
        <v>308</v>
      </c>
      <c r="BL11" s="11">
        <f t="shared" si="38"/>
        <v>308</v>
      </c>
      <c r="BM11" s="11">
        <f t="shared" si="39"/>
        <v>307</v>
      </c>
      <c r="BN11" s="11">
        <f t="shared" si="40"/>
        <v>303</v>
      </c>
      <c r="BO11" s="11">
        <f t="shared" si="41"/>
        <v>297</v>
      </c>
      <c r="BP11" s="11">
        <f t="shared" si="42"/>
        <v>289</v>
      </c>
      <c r="BQ11" s="11">
        <f t="shared" si="43"/>
        <v>277</v>
      </c>
      <c r="BR11" s="11">
        <f t="shared" si="44"/>
        <v>272</v>
      </c>
      <c r="BS11" s="11">
        <f t="shared" si="45"/>
        <v>269</v>
      </c>
      <c r="BT11" s="11">
        <f t="shared" si="46"/>
        <v>214</v>
      </c>
      <c r="BU11" s="11">
        <f t="shared" si="27"/>
      </c>
      <c r="BV11" s="11">
        <f t="shared" si="28"/>
      </c>
      <c r="BW11" s="11" t="str">
        <f t="shared" si="29"/>
        <v>-</v>
      </c>
      <c r="BX11" s="11" t="str">
        <f t="shared" si="30"/>
        <v>-</v>
      </c>
      <c r="BY11" s="11">
        <f t="shared" si="31"/>
        <v>3</v>
      </c>
      <c r="CA11">
        <f t="shared" si="32"/>
        <v>3895</v>
      </c>
      <c r="EL11" s="11">
        <v>7</v>
      </c>
      <c r="EN11" s="11">
        <f t="shared" si="47"/>
        <v>7</v>
      </c>
      <c r="EO11" s="11" t="str">
        <f t="shared" si="48"/>
        <v>(6)</v>
      </c>
    </row>
    <row r="12" spans="1:145" ht="15.75">
      <c r="A12" s="8" t="str">
        <f t="shared" si="49"/>
        <v>8(8)</v>
      </c>
      <c r="B12" s="9" t="s">
        <v>94</v>
      </c>
      <c r="C12" s="36" t="s">
        <v>120</v>
      </c>
      <c r="D12" s="21">
        <f t="shared" si="1"/>
        <v>3721</v>
      </c>
      <c r="E12" s="19"/>
      <c r="F12" s="15">
        <f t="shared" si="2"/>
        <v>15</v>
      </c>
      <c r="G12" s="20">
        <f t="shared" si="3"/>
        <v>137.43333333333334</v>
      </c>
      <c r="H12" s="19"/>
      <c r="I12" s="15">
        <v>363</v>
      </c>
      <c r="J12" s="15">
        <v>307</v>
      </c>
      <c r="K12" s="15">
        <v>334</v>
      </c>
      <c r="L12" s="65">
        <v>334</v>
      </c>
      <c r="M12" s="15"/>
      <c r="N12" s="15"/>
      <c r="O12" s="64">
        <v>213</v>
      </c>
      <c r="P12" s="64">
        <v>189</v>
      </c>
      <c r="Q12" s="15">
        <v>247</v>
      </c>
      <c r="R12" s="54">
        <v>263</v>
      </c>
      <c r="S12" s="30">
        <v>249</v>
      </c>
      <c r="T12" s="55">
        <v>244</v>
      </c>
      <c r="U12" s="65">
        <v>296</v>
      </c>
      <c r="V12" s="71">
        <v>244</v>
      </c>
      <c r="W12" s="71"/>
      <c r="X12" s="15"/>
      <c r="Y12" s="15">
        <v>278</v>
      </c>
      <c r="Z12" s="65">
        <v>249</v>
      </c>
      <c r="AA12" s="15">
        <v>313</v>
      </c>
      <c r="AB12" s="25">
        <f t="shared" si="4"/>
        <v>19</v>
      </c>
      <c r="AC12" s="78">
        <f t="shared" si="5"/>
        <v>213</v>
      </c>
      <c r="AD12" s="78">
        <f t="shared" si="6"/>
        <v>189</v>
      </c>
      <c r="AE12" s="18">
        <v>8</v>
      </c>
      <c r="AF12" s="34">
        <v>8</v>
      </c>
      <c r="AG12" s="34">
        <f t="shared" si="7"/>
        <v>8</v>
      </c>
      <c r="AK12" s="11">
        <f t="shared" si="8"/>
        <v>2</v>
      </c>
      <c r="AL12" s="11">
        <f t="shared" si="9"/>
        <v>3</v>
      </c>
      <c r="AM12" s="11">
        <f t="shared" si="10"/>
        <v>3</v>
      </c>
      <c r="AN12" s="11">
        <f t="shared" si="11"/>
        <v>3</v>
      </c>
      <c r="AO12" s="11">
        <f t="shared" si="12"/>
        <v>2</v>
      </c>
      <c r="AP12" s="11">
        <f t="shared" si="13"/>
        <v>1</v>
      </c>
      <c r="AQ12" s="11">
        <f t="shared" si="14"/>
        <v>2</v>
      </c>
      <c r="AR12" s="11">
        <f t="shared" si="15"/>
        <v>3</v>
      </c>
      <c r="AS12" s="11">
        <f t="shared" si="16"/>
        <v>3</v>
      </c>
      <c r="AT12" s="11">
        <f t="shared" si="17"/>
        <v>3</v>
      </c>
      <c r="AU12" s="11">
        <f t="shared" si="18"/>
        <v>3</v>
      </c>
      <c r="AV12" s="11">
        <f t="shared" si="19"/>
        <v>3</v>
      </c>
      <c r="AW12" s="11">
        <f t="shared" si="20"/>
        <v>3</v>
      </c>
      <c r="AX12" s="11">
        <f t="shared" si="21"/>
        <v>3</v>
      </c>
      <c r="AY12" s="11">
        <f t="shared" si="22"/>
        <v>2</v>
      </c>
      <c r="AZ12" s="11">
        <f t="shared" si="23"/>
        <v>1</v>
      </c>
      <c r="BA12" s="11">
        <f t="shared" si="24"/>
        <v>2</v>
      </c>
      <c r="BB12" s="11">
        <f t="shared" si="25"/>
        <v>3</v>
      </c>
      <c r="BC12" s="11">
        <f t="shared" si="26"/>
        <v>3</v>
      </c>
      <c r="BE12" s="11">
        <f t="shared" si="33"/>
        <v>17</v>
      </c>
      <c r="BH12" s="11">
        <f t="shared" si="34"/>
        <v>363</v>
      </c>
      <c r="BI12" s="11">
        <f t="shared" si="35"/>
        <v>334</v>
      </c>
      <c r="BJ12" s="11">
        <f t="shared" si="36"/>
        <v>334</v>
      </c>
      <c r="BK12" s="11">
        <f t="shared" si="37"/>
        <v>313</v>
      </c>
      <c r="BL12" s="11">
        <f t="shared" si="38"/>
        <v>307</v>
      </c>
      <c r="BM12" s="11">
        <f t="shared" si="39"/>
        <v>296</v>
      </c>
      <c r="BN12" s="11">
        <f t="shared" si="40"/>
        <v>278</v>
      </c>
      <c r="BO12" s="11">
        <f t="shared" si="41"/>
        <v>263</v>
      </c>
      <c r="BP12" s="11">
        <f t="shared" si="42"/>
        <v>249</v>
      </c>
      <c r="BQ12" s="11">
        <f t="shared" si="43"/>
        <v>249</v>
      </c>
      <c r="BR12" s="11">
        <f t="shared" si="44"/>
        <v>247</v>
      </c>
      <c r="BS12" s="11">
        <f t="shared" si="45"/>
        <v>244</v>
      </c>
      <c r="BT12" s="11">
        <f t="shared" si="46"/>
        <v>244</v>
      </c>
      <c r="BU12" s="11">
        <f t="shared" si="27"/>
        <v>213</v>
      </c>
      <c r="BV12" s="11">
        <f t="shared" si="28"/>
        <v>189</v>
      </c>
      <c r="BW12" s="11">
        <f t="shared" si="29"/>
        <v>213</v>
      </c>
      <c r="BX12" s="11">
        <f t="shared" si="30"/>
        <v>189</v>
      </c>
      <c r="BY12" s="11">
        <f t="shared" si="31"/>
        <v>1</v>
      </c>
      <c r="CA12">
        <f t="shared" si="32"/>
        <v>4123</v>
      </c>
      <c r="EL12" s="11">
        <v>8</v>
      </c>
      <c r="EN12" s="11">
        <f t="shared" si="47"/>
        <v>8</v>
      </c>
      <c r="EO12" s="11" t="str">
        <f t="shared" si="48"/>
        <v>(8)</v>
      </c>
    </row>
    <row r="13" spans="1:145" ht="15.75">
      <c r="A13" s="8" t="str">
        <f t="shared" si="49"/>
        <v>9(9)</v>
      </c>
      <c r="B13" s="9" t="s">
        <v>37</v>
      </c>
      <c r="C13" s="10" t="s">
        <v>38</v>
      </c>
      <c r="D13" s="21">
        <f t="shared" si="1"/>
        <v>3692</v>
      </c>
      <c r="E13" s="19"/>
      <c r="F13" s="15">
        <f t="shared" si="2"/>
        <v>15</v>
      </c>
      <c r="G13" s="20">
        <f t="shared" si="3"/>
        <v>137.06666666666666</v>
      </c>
      <c r="H13" s="19"/>
      <c r="I13" s="64">
        <v>216</v>
      </c>
      <c r="J13" s="65">
        <v>247</v>
      </c>
      <c r="K13" s="15">
        <v>326</v>
      </c>
      <c r="L13" s="65">
        <v>272</v>
      </c>
      <c r="M13" s="15">
        <v>263</v>
      </c>
      <c r="N13" s="15"/>
      <c r="O13" s="15">
        <v>250</v>
      </c>
      <c r="P13" s="64">
        <v>204</v>
      </c>
      <c r="Q13" s="65">
        <v>311</v>
      </c>
      <c r="R13" s="54"/>
      <c r="S13" s="65">
        <v>270</v>
      </c>
      <c r="T13" s="55">
        <v>275</v>
      </c>
      <c r="U13" s="65">
        <v>265</v>
      </c>
      <c r="V13" s="71">
        <v>245</v>
      </c>
      <c r="W13" s="71"/>
      <c r="X13" s="15">
        <v>358</v>
      </c>
      <c r="Y13" s="15"/>
      <c r="Z13" s="15">
        <v>250</v>
      </c>
      <c r="AA13" s="15">
        <v>360</v>
      </c>
      <c r="AB13" s="25">
        <f t="shared" si="4"/>
        <v>19</v>
      </c>
      <c r="AC13" s="78">
        <f t="shared" si="5"/>
        <v>216</v>
      </c>
      <c r="AD13" s="78">
        <f t="shared" si="6"/>
        <v>204</v>
      </c>
      <c r="AE13" s="18">
        <v>9</v>
      </c>
      <c r="AF13" s="34">
        <v>9</v>
      </c>
      <c r="AG13" s="34">
        <f t="shared" si="7"/>
        <v>9</v>
      </c>
      <c r="AK13" s="11">
        <f t="shared" si="8"/>
        <v>2</v>
      </c>
      <c r="AL13" s="11">
        <f t="shared" si="9"/>
        <v>3</v>
      </c>
      <c r="AM13" s="11">
        <f t="shared" si="10"/>
        <v>3</v>
      </c>
      <c r="AN13" s="11">
        <f t="shared" si="11"/>
        <v>3</v>
      </c>
      <c r="AO13" s="11">
        <f t="shared" si="12"/>
        <v>3</v>
      </c>
      <c r="AP13" s="11">
        <f t="shared" si="13"/>
        <v>2</v>
      </c>
      <c r="AQ13" s="11">
        <f t="shared" si="14"/>
        <v>2</v>
      </c>
      <c r="AR13" s="11">
        <f t="shared" si="15"/>
        <v>3</v>
      </c>
      <c r="AS13" s="11">
        <f t="shared" si="16"/>
        <v>3</v>
      </c>
      <c r="AT13" s="11">
        <f t="shared" si="17"/>
        <v>2</v>
      </c>
      <c r="AU13" s="11">
        <f t="shared" si="18"/>
        <v>2</v>
      </c>
      <c r="AV13" s="11">
        <f t="shared" si="19"/>
        <v>3</v>
      </c>
      <c r="AW13" s="11">
        <f t="shared" si="20"/>
        <v>3</v>
      </c>
      <c r="AX13" s="11">
        <f t="shared" si="21"/>
        <v>3</v>
      </c>
      <c r="AY13" s="11">
        <f t="shared" si="22"/>
        <v>2</v>
      </c>
      <c r="AZ13" s="11">
        <f t="shared" si="23"/>
        <v>2</v>
      </c>
      <c r="BA13" s="11">
        <f t="shared" si="24"/>
        <v>2</v>
      </c>
      <c r="BB13" s="11">
        <f t="shared" si="25"/>
        <v>2</v>
      </c>
      <c r="BC13" s="11">
        <f t="shared" si="26"/>
        <v>3</v>
      </c>
      <c r="BE13" s="11">
        <f t="shared" si="33"/>
        <v>19</v>
      </c>
      <c r="BH13" s="11">
        <f t="shared" si="34"/>
        <v>360</v>
      </c>
      <c r="BI13" s="11">
        <f t="shared" si="35"/>
        <v>358</v>
      </c>
      <c r="BJ13" s="11">
        <f t="shared" si="36"/>
        <v>326</v>
      </c>
      <c r="BK13" s="11">
        <f t="shared" si="37"/>
        <v>311</v>
      </c>
      <c r="BL13" s="11">
        <f t="shared" si="38"/>
        <v>275</v>
      </c>
      <c r="BM13" s="11">
        <f t="shared" si="39"/>
        <v>272</v>
      </c>
      <c r="BN13" s="11">
        <f t="shared" si="40"/>
        <v>270</v>
      </c>
      <c r="BO13" s="11">
        <f t="shared" si="41"/>
        <v>265</v>
      </c>
      <c r="BP13" s="11">
        <f t="shared" si="42"/>
        <v>263</v>
      </c>
      <c r="BQ13" s="11">
        <f t="shared" si="43"/>
        <v>250</v>
      </c>
      <c r="BR13" s="11">
        <f t="shared" si="44"/>
        <v>250</v>
      </c>
      <c r="BS13" s="11">
        <f t="shared" si="45"/>
        <v>247</v>
      </c>
      <c r="BT13" s="11">
        <f t="shared" si="46"/>
        <v>245</v>
      </c>
      <c r="BU13" s="11">
        <f t="shared" si="27"/>
        <v>216</v>
      </c>
      <c r="BV13" s="11">
        <f t="shared" si="28"/>
        <v>204</v>
      </c>
      <c r="BW13" s="11">
        <f t="shared" si="29"/>
        <v>216</v>
      </c>
      <c r="BX13" s="11">
        <f t="shared" si="30"/>
        <v>204</v>
      </c>
      <c r="BY13" s="11">
        <f t="shared" si="31"/>
        <v>1</v>
      </c>
      <c r="CA13">
        <f t="shared" si="32"/>
        <v>4112</v>
      </c>
      <c r="EL13" s="11">
        <v>9</v>
      </c>
      <c r="EN13" s="11">
        <f t="shared" si="47"/>
        <v>9</v>
      </c>
      <c r="EO13" s="11" t="str">
        <f t="shared" si="48"/>
        <v>(9)</v>
      </c>
    </row>
    <row r="14" spans="1:145" ht="15.75">
      <c r="A14" s="8" t="str">
        <f t="shared" si="49"/>
        <v>10(10)</v>
      </c>
      <c r="B14" s="35" t="s">
        <v>60</v>
      </c>
      <c r="C14" s="10" t="s">
        <v>121</v>
      </c>
      <c r="D14" s="21">
        <f t="shared" si="1"/>
        <v>3443</v>
      </c>
      <c r="E14" s="19"/>
      <c r="F14" s="15">
        <f t="shared" si="2"/>
        <v>13</v>
      </c>
      <c r="G14" s="20">
        <f t="shared" si="3"/>
        <v>132.42307692307693</v>
      </c>
      <c r="H14" s="19"/>
      <c r="I14" s="15"/>
      <c r="J14" s="15">
        <v>248</v>
      </c>
      <c r="K14" s="15">
        <v>302</v>
      </c>
      <c r="L14" s="15">
        <v>277</v>
      </c>
      <c r="M14" s="15"/>
      <c r="N14" s="15"/>
      <c r="O14" s="15"/>
      <c r="P14" s="15">
        <v>224</v>
      </c>
      <c r="Q14" s="15">
        <v>218</v>
      </c>
      <c r="R14" s="67">
        <v>330</v>
      </c>
      <c r="S14" s="65">
        <v>292</v>
      </c>
      <c r="T14" s="55">
        <v>212</v>
      </c>
      <c r="U14" s="65">
        <v>254</v>
      </c>
      <c r="V14" s="65">
        <v>277</v>
      </c>
      <c r="W14" s="71"/>
      <c r="X14" s="81"/>
      <c r="Y14" s="65">
        <v>242</v>
      </c>
      <c r="Z14" s="15">
        <v>329</v>
      </c>
      <c r="AA14" s="15">
        <v>238</v>
      </c>
      <c r="AB14" s="25">
        <f t="shared" si="4"/>
        <v>19</v>
      </c>
      <c r="AC14" s="78" t="str">
        <f t="shared" si="5"/>
        <v>-</v>
      </c>
      <c r="AD14" s="78" t="str">
        <f t="shared" si="6"/>
        <v>-</v>
      </c>
      <c r="AE14" s="18">
        <v>10</v>
      </c>
      <c r="AF14" s="34">
        <v>10</v>
      </c>
      <c r="AG14" s="34">
        <f t="shared" si="7"/>
        <v>10</v>
      </c>
      <c r="AK14" s="11">
        <f t="shared" si="8"/>
        <v>1</v>
      </c>
      <c r="AL14" s="11">
        <f t="shared" si="9"/>
        <v>2</v>
      </c>
      <c r="AM14" s="11">
        <f t="shared" si="10"/>
        <v>3</v>
      </c>
      <c r="AN14" s="11">
        <f t="shared" si="11"/>
        <v>3</v>
      </c>
      <c r="AO14" s="11">
        <f t="shared" si="12"/>
        <v>2</v>
      </c>
      <c r="AP14" s="11">
        <f t="shared" si="13"/>
        <v>1</v>
      </c>
      <c r="AQ14" s="11">
        <f t="shared" si="14"/>
        <v>1</v>
      </c>
      <c r="AR14" s="11">
        <f t="shared" si="15"/>
        <v>2</v>
      </c>
      <c r="AS14" s="11">
        <f t="shared" si="16"/>
        <v>3</v>
      </c>
      <c r="AT14" s="11">
        <f t="shared" si="17"/>
        <v>3</v>
      </c>
      <c r="AU14" s="11">
        <f t="shared" si="18"/>
        <v>3</v>
      </c>
      <c r="AV14" s="11">
        <f t="shared" si="19"/>
        <v>3</v>
      </c>
      <c r="AW14" s="11">
        <f t="shared" si="20"/>
        <v>3</v>
      </c>
      <c r="AX14" s="11">
        <f t="shared" si="21"/>
        <v>3</v>
      </c>
      <c r="AY14" s="11">
        <f t="shared" si="22"/>
        <v>2</v>
      </c>
      <c r="AZ14" s="11">
        <f t="shared" si="23"/>
        <v>1</v>
      </c>
      <c r="BA14" s="11">
        <f t="shared" si="24"/>
        <v>2</v>
      </c>
      <c r="BB14" s="11">
        <f t="shared" si="25"/>
        <v>3</v>
      </c>
      <c r="BC14" s="11">
        <f t="shared" si="26"/>
        <v>3</v>
      </c>
      <c r="BE14" s="11">
        <f t="shared" si="33"/>
        <v>15</v>
      </c>
      <c r="BH14" s="11">
        <f t="shared" si="34"/>
        <v>330</v>
      </c>
      <c r="BI14" s="11">
        <f t="shared" si="35"/>
        <v>329</v>
      </c>
      <c r="BJ14" s="11">
        <f t="shared" si="36"/>
        <v>302</v>
      </c>
      <c r="BK14" s="11">
        <f t="shared" si="37"/>
        <v>292</v>
      </c>
      <c r="BL14" s="11">
        <f t="shared" si="38"/>
        <v>277</v>
      </c>
      <c r="BM14" s="11">
        <f t="shared" si="39"/>
        <v>277</v>
      </c>
      <c r="BN14" s="11">
        <f t="shared" si="40"/>
        <v>254</v>
      </c>
      <c r="BO14" s="11">
        <f t="shared" si="41"/>
        <v>248</v>
      </c>
      <c r="BP14" s="11">
        <f t="shared" si="42"/>
        <v>242</v>
      </c>
      <c r="BQ14" s="11">
        <f t="shared" si="43"/>
        <v>238</v>
      </c>
      <c r="BR14" s="11">
        <f t="shared" si="44"/>
        <v>224</v>
      </c>
      <c r="BS14" s="11">
        <f t="shared" si="45"/>
        <v>218</v>
      </c>
      <c r="BT14" s="11">
        <f t="shared" si="46"/>
        <v>212</v>
      </c>
      <c r="BU14" s="11">
        <f t="shared" si="27"/>
      </c>
      <c r="BV14" s="11">
        <f t="shared" si="28"/>
      </c>
      <c r="BW14" s="11" t="str">
        <f t="shared" si="29"/>
        <v>-</v>
      </c>
      <c r="BX14" s="11" t="str">
        <f t="shared" si="30"/>
        <v>-</v>
      </c>
      <c r="BY14" s="11">
        <f t="shared" si="31"/>
        <v>3</v>
      </c>
      <c r="CA14">
        <f t="shared" si="32"/>
        <v>3443</v>
      </c>
      <c r="EL14" s="11">
        <v>10</v>
      </c>
      <c r="EN14" s="11">
        <f t="shared" si="47"/>
        <v>10</v>
      </c>
      <c r="EO14" s="11" t="str">
        <f t="shared" si="48"/>
        <v>(10)</v>
      </c>
    </row>
    <row r="15" spans="1:145" ht="15.75">
      <c r="A15" s="8" t="str">
        <f t="shared" si="49"/>
        <v>11(13)</v>
      </c>
      <c r="B15" s="9" t="s">
        <v>58</v>
      </c>
      <c r="C15" s="36" t="s">
        <v>38</v>
      </c>
      <c r="D15" s="21">
        <f t="shared" si="1"/>
        <v>3412</v>
      </c>
      <c r="E15" s="19"/>
      <c r="F15" s="15">
        <f t="shared" si="2"/>
        <v>14</v>
      </c>
      <c r="G15" s="20">
        <f t="shared" si="3"/>
        <v>127.89285714285714</v>
      </c>
      <c r="H15" s="19"/>
      <c r="I15" s="65">
        <v>300</v>
      </c>
      <c r="J15" s="15">
        <v>308</v>
      </c>
      <c r="K15" s="15">
        <v>315</v>
      </c>
      <c r="L15" s="15">
        <v>258</v>
      </c>
      <c r="M15" s="15">
        <v>281</v>
      </c>
      <c r="N15" s="15"/>
      <c r="O15" s="15"/>
      <c r="P15" s="65">
        <v>175</v>
      </c>
      <c r="Q15" s="64">
        <v>169</v>
      </c>
      <c r="R15" s="54"/>
      <c r="S15" s="30">
        <v>186</v>
      </c>
      <c r="T15" s="55">
        <v>268</v>
      </c>
      <c r="U15" s="15">
        <v>277</v>
      </c>
      <c r="V15" s="71">
        <v>313</v>
      </c>
      <c r="W15" s="71"/>
      <c r="X15" s="15">
        <v>279</v>
      </c>
      <c r="Y15" s="15"/>
      <c r="Z15" s="15">
        <v>232</v>
      </c>
      <c r="AA15" s="65">
        <v>220</v>
      </c>
      <c r="AB15" s="25">
        <f t="shared" si="4"/>
        <v>19</v>
      </c>
      <c r="AC15" s="78">
        <f t="shared" si="5"/>
        <v>169</v>
      </c>
      <c r="AD15" s="78" t="str">
        <f t="shared" si="6"/>
        <v>-</v>
      </c>
      <c r="AE15" s="18">
        <v>13</v>
      </c>
      <c r="AF15" s="34">
        <v>11</v>
      </c>
      <c r="AG15" s="34">
        <f t="shared" si="7"/>
        <v>11</v>
      </c>
      <c r="AK15" s="11">
        <f t="shared" si="8"/>
        <v>2</v>
      </c>
      <c r="AL15" s="11">
        <f t="shared" si="9"/>
        <v>3</v>
      </c>
      <c r="AM15" s="11">
        <f t="shared" si="10"/>
        <v>3</v>
      </c>
      <c r="AN15" s="11">
        <f t="shared" si="11"/>
        <v>3</v>
      </c>
      <c r="AO15" s="11">
        <f t="shared" si="12"/>
        <v>3</v>
      </c>
      <c r="AP15" s="11">
        <f t="shared" si="13"/>
        <v>2</v>
      </c>
      <c r="AQ15" s="11">
        <f t="shared" si="14"/>
        <v>1</v>
      </c>
      <c r="AR15" s="11">
        <f t="shared" si="15"/>
        <v>2</v>
      </c>
      <c r="AS15" s="11">
        <f t="shared" si="16"/>
        <v>3</v>
      </c>
      <c r="AT15" s="11">
        <f t="shared" si="17"/>
        <v>2</v>
      </c>
      <c r="AU15" s="11">
        <f t="shared" si="18"/>
        <v>2</v>
      </c>
      <c r="AV15" s="11">
        <f t="shared" si="19"/>
        <v>3</v>
      </c>
      <c r="AW15" s="11">
        <f t="shared" si="20"/>
        <v>3</v>
      </c>
      <c r="AX15" s="11">
        <f t="shared" si="21"/>
        <v>3</v>
      </c>
      <c r="AY15" s="11">
        <f t="shared" si="22"/>
        <v>2</v>
      </c>
      <c r="AZ15" s="11">
        <f t="shared" si="23"/>
        <v>2</v>
      </c>
      <c r="BA15" s="11">
        <f t="shared" si="24"/>
        <v>2</v>
      </c>
      <c r="BB15" s="11">
        <f t="shared" si="25"/>
        <v>2</v>
      </c>
      <c r="BC15" s="11">
        <f t="shared" si="26"/>
        <v>3</v>
      </c>
      <c r="BE15" s="11">
        <f t="shared" si="33"/>
        <v>18</v>
      </c>
      <c r="BH15" s="11">
        <f t="shared" si="34"/>
        <v>315</v>
      </c>
      <c r="BI15" s="11">
        <f t="shared" si="35"/>
        <v>313</v>
      </c>
      <c r="BJ15" s="11">
        <f t="shared" si="36"/>
        <v>308</v>
      </c>
      <c r="BK15" s="11">
        <f t="shared" si="37"/>
        <v>300</v>
      </c>
      <c r="BL15" s="11">
        <f t="shared" si="38"/>
        <v>281</v>
      </c>
      <c r="BM15" s="11">
        <f t="shared" si="39"/>
        <v>279</v>
      </c>
      <c r="BN15" s="11">
        <f t="shared" si="40"/>
        <v>277</v>
      </c>
      <c r="BO15" s="11">
        <f t="shared" si="41"/>
        <v>268</v>
      </c>
      <c r="BP15" s="11">
        <f t="shared" si="42"/>
        <v>258</v>
      </c>
      <c r="BQ15" s="11">
        <f t="shared" si="43"/>
        <v>232</v>
      </c>
      <c r="BR15" s="11">
        <f t="shared" si="44"/>
        <v>220</v>
      </c>
      <c r="BS15" s="11">
        <f t="shared" si="45"/>
        <v>186</v>
      </c>
      <c r="BT15" s="11">
        <f t="shared" si="46"/>
        <v>175</v>
      </c>
      <c r="BU15" s="11">
        <f t="shared" si="27"/>
        <v>169</v>
      </c>
      <c r="BV15" s="11">
        <f t="shared" si="28"/>
      </c>
      <c r="BW15" s="11">
        <f t="shared" si="29"/>
        <v>169</v>
      </c>
      <c r="BX15" s="11" t="str">
        <f t="shared" si="30"/>
        <v>-</v>
      </c>
      <c r="BY15" s="11">
        <f t="shared" si="31"/>
        <v>2</v>
      </c>
      <c r="CA15">
        <f t="shared" si="32"/>
        <v>3581</v>
      </c>
      <c r="EL15" s="11">
        <v>11</v>
      </c>
      <c r="EN15" s="11">
        <f t="shared" si="47"/>
        <v>11</v>
      </c>
      <c r="EO15" s="11" t="str">
        <f t="shared" si="48"/>
        <v>(13)</v>
      </c>
    </row>
    <row r="16" spans="1:145" ht="15.75">
      <c r="A16" s="8" t="str">
        <f t="shared" si="49"/>
        <v>12(14)</v>
      </c>
      <c r="B16" s="9" t="s">
        <v>163</v>
      </c>
      <c r="C16" s="10" t="s">
        <v>120</v>
      </c>
      <c r="D16" s="21">
        <f t="shared" si="1"/>
        <v>3376</v>
      </c>
      <c r="E16" s="19"/>
      <c r="F16" s="15">
        <f t="shared" si="2"/>
        <v>13</v>
      </c>
      <c r="G16" s="20">
        <f t="shared" si="3"/>
        <v>129.84615384615384</v>
      </c>
      <c r="H16" s="19"/>
      <c r="I16" s="15">
        <v>247</v>
      </c>
      <c r="J16" s="15">
        <v>251</v>
      </c>
      <c r="K16" s="15">
        <v>291</v>
      </c>
      <c r="L16" s="15">
        <v>248</v>
      </c>
      <c r="M16" s="15"/>
      <c r="N16" s="15"/>
      <c r="O16" s="15"/>
      <c r="P16" s="15"/>
      <c r="Q16" s="15">
        <v>245</v>
      </c>
      <c r="R16" s="54">
        <v>286</v>
      </c>
      <c r="S16" s="30">
        <v>213</v>
      </c>
      <c r="T16" s="55">
        <v>228</v>
      </c>
      <c r="U16" s="15">
        <v>250</v>
      </c>
      <c r="V16" s="71">
        <v>269</v>
      </c>
      <c r="W16" s="71"/>
      <c r="X16" s="15"/>
      <c r="Y16" s="15">
        <v>241</v>
      </c>
      <c r="Z16" s="15">
        <v>289</v>
      </c>
      <c r="AA16" s="15">
        <v>318</v>
      </c>
      <c r="AB16" s="25">
        <f t="shared" si="4"/>
        <v>19</v>
      </c>
      <c r="AC16" s="78" t="str">
        <f t="shared" si="5"/>
        <v>-</v>
      </c>
      <c r="AD16" s="78" t="str">
        <f t="shared" si="6"/>
        <v>-</v>
      </c>
      <c r="AE16" s="18">
        <v>14</v>
      </c>
      <c r="AF16" s="34">
        <v>12</v>
      </c>
      <c r="AG16" s="34">
        <f t="shared" si="7"/>
        <v>12</v>
      </c>
      <c r="AK16" s="11">
        <f t="shared" si="8"/>
        <v>2</v>
      </c>
      <c r="AL16" s="11">
        <f t="shared" si="9"/>
        <v>3</v>
      </c>
      <c r="AM16" s="11">
        <f t="shared" si="10"/>
        <v>3</v>
      </c>
      <c r="AN16" s="11">
        <f t="shared" si="11"/>
        <v>3</v>
      </c>
      <c r="AO16" s="11">
        <f t="shared" si="12"/>
        <v>2</v>
      </c>
      <c r="AP16" s="11">
        <f t="shared" si="13"/>
        <v>1</v>
      </c>
      <c r="AQ16" s="11">
        <f t="shared" si="14"/>
        <v>1</v>
      </c>
      <c r="AR16" s="11">
        <f t="shared" si="15"/>
        <v>1</v>
      </c>
      <c r="AS16" s="11">
        <f t="shared" si="16"/>
        <v>2</v>
      </c>
      <c r="AT16" s="11">
        <f t="shared" si="17"/>
        <v>3</v>
      </c>
      <c r="AU16" s="11">
        <f t="shared" si="18"/>
        <v>3</v>
      </c>
      <c r="AV16" s="11">
        <f t="shared" si="19"/>
        <v>3</v>
      </c>
      <c r="AW16" s="11">
        <f t="shared" si="20"/>
        <v>3</v>
      </c>
      <c r="AX16" s="11">
        <f t="shared" si="21"/>
        <v>3</v>
      </c>
      <c r="AY16" s="11">
        <f t="shared" si="22"/>
        <v>2</v>
      </c>
      <c r="AZ16" s="11">
        <f t="shared" si="23"/>
        <v>1</v>
      </c>
      <c r="BA16" s="11">
        <f t="shared" si="24"/>
        <v>2</v>
      </c>
      <c r="BB16" s="11">
        <f t="shared" si="25"/>
        <v>3</v>
      </c>
      <c r="BC16" s="11">
        <f t="shared" si="26"/>
        <v>3</v>
      </c>
      <c r="BE16" s="11">
        <f t="shared" si="33"/>
        <v>15</v>
      </c>
      <c r="BH16" s="11">
        <f t="shared" si="34"/>
        <v>318</v>
      </c>
      <c r="BI16" s="11">
        <f t="shared" si="35"/>
        <v>291</v>
      </c>
      <c r="BJ16" s="11">
        <f t="shared" si="36"/>
        <v>289</v>
      </c>
      <c r="BK16" s="11">
        <f t="shared" si="37"/>
        <v>286</v>
      </c>
      <c r="BL16" s="11">
        <f t="shared" si="38"/>
        <v>269</v>
      </c>
      <c r="BM16" s="11">
        <f t="shared" si="39"/>
        <v>251</v>
      </c>
      <c r="BN16" s="11">
        <f t="shared" si="40"/>
        <v>250</v>
      </c>
      <c r="BO16" s="11">
        <f t="shared" si="41"/>
        <v>248</v>
      </c>
      <c r="BP16" s="11">
        <f t="shared" si="42"/>
        <v>247</v>
      </c>
      <c r="BQ16" s="11">
        <f t="shared" si="43"/>
        <v>245</v>
      </c>
      <c r="BR16" s="11">
        <f t="shared" si="44"/>
        <v>241</v>
      </c>
      <c r="BS16" s="11">
        <f t="shared" si="45"/>
        <v>228</v>
      </c>
      <c r="BT16" s="11">
        <f t="shared" si="46"/>
        <v>213</v>
      </c>
      <c r="BU16" s="11">
        <f t="shared" si="27"/>
      </c>
      <c r="BV16" s="11">
        <f t="shared" si="28"/>
      </c>
      <c r="BW16" s="11" t="str">
        <f t="shared" si="29"/>
        <v>-</v>
      </c>
      <c r="BX16" s="11" t="str">
        <f t="shared" si="30"/>
        <v>-</v>
      </c>
      <c r="BY16" s="11">
        <f t="shared" si="31"/>
        <v>3</v>
      </c>
      <c r="CA16">
        <f t="shared" si="32"/>
        <v>3376</v>
      </c>
      <c r="EL16" s="11">
        <v>12</v>
      </c>
      <c r="EN16" s="11">
        <f t="shared" si="47"/>
        <v>12</v>
      </c>
      <c r="EO16" s="11" t="str">
        <f t="shared" si="48"/>
        <v>(14)</v>
      </c>
    </row>
    <row r="17" spans="1:145" ht="15.75">
      <c r="A17" s="8" t="str">
        <f t="shared" si="49"/>
        <v>13(15)</v>
      </c>
      <c r="B17" s="9" t="s">
        <v>122</v>
      </c>
      <c r="C17" s="10" t="s">
        <v>120</v>
      </c>
      <c r="D17" s="21">
        <f t="shared" si="1"/>
        <v>3367</v>
      </c>
      <c r="E17" s="19"/>
      <c r="F17" s="15">
        <f t="shared" si="2"/>
        <v>15</v>
      </c>
      <c r="G17" s="20">
        <f t="shared" si="3"/>
        <v>123.8</v>
      </c>
      <c r="H17" s="19"/>
      <c r="I17" s="15">
        <v>318</v>
      </c>
      <c r="J17" s="15">
        <v>236</v>
      </c>
      <c r="K17" s="15">
        <v>270</v>
      </c>
      <c r="L17" s="15">
        <v>215</v>
      </c>
      <c r="M17" s="15"/>
      <c r="N17" s="15"/>
      <c r="O17" s="15">
        <v>263</v>
      </c>
      <c r="P17" s="64">
        <v>163</v>
      </c>
      <c r="Q17" s="65">
        <v>193</v>
      </c>
      <c r="R17" s="54">
        <v>277</v>
      </c>
      <c r="S17" s="30">
        <v>227</v>
      </c>
      <c r="T17" s="55">
        <v>221</v>
      </c>
      <c r="U17" s="65">
        <v>250</v>
      </c>
      <c r="V17" s="71">
        <v>307</v>
      </c>
      <c r="W17" s="71"/>
      <c r="X17" s="15"/>
      <c r="Y17" s="15">
        <v>313</v>
      </c>
      <c r="Z17" s="64">
        <v>184</v>
      </c>
      <c r="AA17" s="15">
        <v>277</v>
      </c>
      <c r="AB17" s="25">
        <f t="shared" si="4"/>
        <v>19</v>
      </c>
      <c r="AC17" s="78">
        <f t="shared" si="5"/>
        <v>184</v>
      </c>
      <c r="AD17" s="78">
        <f t="shared" si="6"/>
        <v>163</v>
      </c>
      <c r="AE17" s="18">
        <v>15</v>
      </c>
      <c r="AF17" s="34">
        <v>13</v>
      </c>
      <c r="AG17" s="34">
        <f t="shared" si="7"/>
        <v>13</v>
      </c>
      <c r="AK17" s="11">
        <f t="shared" si="8"/>
        <v>2</v>
      </c>
      <c r="AL17" s="11">
        <f t="shared" si="9"/>
        <v>3</v>
      </c>
      <c r="AM17" s="11">
        <f t="shared" si="10"/>
        <v>3</v>
      </c>
      <c r="AN17" s="11">
        <f t="shared" si="11"/>
        <v>3</v>
      </c>
      <c r="AO17" s="11">
        <f t="shared" si="12"/>
        <v>2</v>
      </c>
      <c r="AP17" s="11">
        <f t="shared" si="13"/>
        <v>1</v>
      </c>
      <c r="AQ17" s="11">
        <f t="shared" si="14"/>
        <v>2</v>
      </c>
      <c r="AR17" s="11">
        <f t="shared" si="15"/>
        <v>3</v>
      </c>
      <c r="AS17" s="11">
        <f t="shared" si="16"/>
        <v>3</v>
      </c>
      <c r="AT17" s="11">
        <f t="shared" si="17"/>
        <v>3</v>
      </c>
      <c r="AU17" s="11">
        <f t="shared" si="18"/>
        <v>3</v>
      </c>
      <c r="AV17" s="11">
        <f t="shared" si="19"/>
        <v>3</v>
      </c>
      <c r="AW17" s="11">
        <f t="shared" si="20"/>
        <v>3</v>
      </c>
      <c r="AX17" s="11">
        <f t="shared" si="21"/>
        <v>3</v>
      </c>
      <c r="AY17" s="11">
        <f t="shared" si="22"/>
        <v>2</v>
      </c>
      <c r="AZ17" s="11">
        <f t="shared" si="23"/>
        <v>1</v>
      </c>
      <c r="BA17" s="11">
        <f t="shared" si="24"/>
        <v>2</v>
      </c>
      <c r="BB17" s="11">
        <f t="shared" si="25"/>
        <v>3</v>
      </c>
      <c r="BC17" s="11">
        <f t="shared" si="26"/>
        <v>3</v>
      </c>
      <c r="BE17" s="11">
        <f t="shared" si="33"/>
        <v>17</v>
      </c>
      <c r="BH17" s="11">
        <f t="shared" si="34"/>
        <v>318</v>
      </c>
      <c r="BI17" s="11">
        <f t="shared" si="35"/>
        <v>313</v>
      </c>
      <c r="BJ17" s="11">
        <f t="shared" si="36"/>
        <v>307</v>
      </c>
      <c r="BK17" s="11">
        <f t="shared" si="37"/>
        <v>277</v>
      </c>
      <c r="BL17" s="11">
        <f t="shared" si="38"/>
        <v>277</v>
      </c>
      <c r="BM17" s="11">
        <f t="shared" si="39"/>
        <v>270</v>
      </c>
      <c r="BN17" s="11">
        <f t="shared" si="40"/>
        <v>263</v>
      </c>
      <c r="BO17" s="11">
        <f t="shared" si="41"/>
        <v>250</v>
      </c>
      <c r="BP17" s="11">
        <f t="shared" si="42"/>
        <v>236</v>
      </c>
      <c r="BQ17" s="11">
        <f t="shared" si="43"/>
        <v>227</v>
      </c>
      <c r="BR17" s="11">
        <f t="shared" si="44"/>
        <v>221</v>
      </c>
      <c r="BS17" s="11">
        <f t="shared" si="45"/>
        <v>215</v>
      </c>
      <c r="BT17" s="11">
        <f t="shared" si="46"/>
        <v>193</v>
      </c>
      <c r="BU17" s="11">
        <f t="shared" si="27"/>
        <v>184</v>
      </c>
      <c r="BV17" s="11">
        <f t="shared" si="28"/>
        <v>163</v>
      </c>
      <c r="BW17" s="11">
        <f t="shared" si="29"/>
        <v>184</v>
      </c>
      <c r="BX17" s="11">
        <f t="shared" si="30"/>
        <v>163</v>
      </c>
      <c r="BY17" s="11">
        <f t="shared" si="31"/>
        <v>1</v>
      </c>
      <c r="CA17">
        <f t="shared" si="32"/>
        <v>3714</v>
      </c>
      <c r="EL17" s="11">
        <v>13</v>
      </c>
      <c r="EN17" s="11">
        <f t="shared" si="47"/>
        <v>13</v>
      </c>
      <c r="EO17" s="11" t="str">
        <f t="shared" si="48"/>
        <v>(15)</v>
      </c>
    </row>
    <row r="18" spans="1:145" ht="15.75">
      <c r="A18" s="8" t="str">
        <f t="shared" si="49"/>
        <v>14(16)</v>
      </c>
      <c r="B18" s="9" t="s">
        <v>35</v>
      </c>
      <c r="C18" s="36" t="s">
        <v>36</v>
      </c>
      <c r="D18" s="21">
        <f t="shared" si="1"/>
        <v>3321</v>
      </c>
      <c r="E18" s="19"/>
      <c r="F18" s="15">
        <f t="shared" si="2"/>
        <v>14</v>
      </c>
      <c r="G18" s="20">
        <f t="shared" si="3"/>
        <v>123.46428571428571</v>
      </c>
      <c r="H18" s="19"/>
      <c r="I18" s="65">
        <v>335</v>
      </c>
      <c r="J18" s="15">
        <v>354</v>
      </c>
      <c r="K18" s="65">
        <v>289</v>
      </c>
      <c r="L18" s="65">
        <v>233</v>
      </c>
      <c r="M18" s="15">
        <v>199</v>
      </c>
      <c r="N18" s="15"/>
      <c r="O18" s="15"/>
      <c r="P18" s="65">
        <v>146</v>
      </c>
      <c r="Q18" s="15">
        <v>274</v>
      </c>
      <c r="R18" s="54"/>
      <c r="S18" s="30">
        <v>190</v>
      </c>
      <c r="T18" s="68">
        <v>215</v>
      </c>
      <c r="U18" s="65">
        <v>290</v>
      </c>
      <c r="V18" s="65">
        <v>264</v>
      </c>
      <c r="W18" s="65"/>
      <c r="X18" s="64">
        <v>136</v>
      </c>
      <c r="Y18" s="15"/>
      <c r="Z18" s="65">
        <v>234</v>
      </c>
      <c r="AA18" s="15">
        <v>298</v>
      </c>
      <c r="AB18" s="25">
        <f t="shared" si="4"/>
        <v>19</v>
      </c>
      <c r="AC18" s="78">
        <f t="shared" si="5"/>
        <v>136</v>
      </c>
      <c r="AD18" s="78" t="str">
        <f t="shared" si="6"/>
        <v>-</v>
      </c>
      <c r="AE18" s="18">
        <v>16</v>
      </c>
      <c r="AF18" s="34">
        <v>14</v>
      </c>
      <c r="AG18" s="34">
        <f t="shared" si="7"/>
        <v>14</v>
      </c>
      <c r="AK18" s="11">
        <f t="shared" si="8"/>
        <v>2</v>
      </c>
      <c r="AL18" s="11">
        <f t="shared" si="9"/>
        <v>3</v>
      </c>
      <c r="AM18" s="11">
        <f t="shared" si="10"/>
        <v>3</v>
      </c>
      <c r="AN18" s="11">
        <f t="shared" si="11"/>
        <v>3</v>
      </c>
      <c r="AO18" s="11">
        <f t="shared" si="12"/>
        <v>3</v>
      </c>
      <c r="AP18" s="11">
        <f t="shared" si="13"/>
        <v>2</v>
      </c>
      <c r="AQ18" s="11">
        <f t="shared" si="14"/>
        <v>1</v>
      </c>
      <c r="AR18" s="11">
        <f t="shared" si="15"/>
        <v>2</v>
      </c>
      <c r="AS18" s="11">
        <f t="shared" si="16"/>
        <v>3</v>
      </c>
      <c r="AT18" s="11">
        <f t="shared" si="17"/>
        <v>2</v>
      </c>
      <c r="AU18" s="11">
        <f t="shared" si="18"/>
        <v>2</v>
      </c>
      <c r="AV18" s="11">
        <f t="shared" si="19"/>
        <v>3</v>
      </c>
      <c r="AW18" s="11">
        <f t="shared" si="20"/>
        <v>3</v>
      </c>
      <c r="AX18" s="11">
        <f t="shared" si="21"/>
        <v>3</v>
      </c>
      <c r="AY18" s="11">
        <f t="shared" si="22"/>
        <v>2</v>
      </c>
      <c r="AZ18" s="11">
        <f t="shared" si="23"/>
        <v>2</v>
      </c>
      <c r="BA18" s="11">
        <f t="shared" si="24"/>
        <v>2</v>
      </c>
      <c r="BB18" s="11">
        <f t="shared" si="25"/>
        <v>2</v>
      </c>
      <c r="BC18" s="11">
        <f t="shared" si="26"/>
        <v>3</v>
      </c>
      <c r="BE18" s="11">
        <f t="shared" si="33"/>
        <v>18</v>
      </c>
      <c r="BH18" s="11">
        <f t="shared" si="34"/>
        <v>354</v>
      </c>
      <c r="BI18" s="11">
        <f t="shared" si="35"/>
        <v>335</v>
      </c>
      <c r="BJ18" s="11">
        <f t="shared" si="36"/>
        <v>298</v>
      </c>
      <c r="BK18" s="11">
        <f t="shared" si="37"/>
        <v>290</v>
      </c>
      <c r="BL18" s="11">
        <f t="shared" si="38"/>
        <v>289</v>
      </c>
      <c r="BM18" s="11">
        <f t="shared" si="39"/>
        <v>274</v>
      </c>
      <c r="BN18" s="11">
        <f t="shared" si="40"/>
        <v>264</v>
      </c>
      <c r="BO18" s="11">
        <f t="shared" si="41"/>
        <v>234</v>
      </c>
      <c r="BP18" s="11">
        <f t="shared" si="42"/>
        <v>233</v>
      </c>
      <c r="BQ18" s="11">
        <f t="shared" si="43"/>
        <v>215</v>
      </c>
      <c r="BR18" s="11">
        <f t="shared" si="44"/>
        <v>199</v>
      </c>
      <c r="BS18" s="11">
        <f t="shared" si="45"/>
        <v>190</v>
      </c>
      <c r="BT18" s="11">
        <f t="shared" si="46"/>
        <v>146</v>
      </c>
      <c r="BU18" s="11">
        <f t="shared" si="27"/>
        <v>136</v>
      </c>
      <c r="BV18" s="11">
        <f t="shared" si="28"/>
      </c>
      <c r="BW18" s="11">
        <f t="shared" si="29"/>
        <v>136</v>
      </c>
      <c r="BX18" s="11" t="str">
        <f t="shared" si="30"/>
        <v>-</v>
      </c>
      <c r="BY18" s="11">
        <f t="shared" si="31"/>
        <v>2</v>
      </c>
      <c r="CA18">
        <f t="shared" si="32"/>
        <v>3457</v>
      </c>
      <c r="EL18" s="11">
        <v>14</v>
      </c>
      <c r="EN18" s="11">
        <f t="shared" si="47"/>
        <v>14</v>
      </c>
      <c r="EO18" s="11" t="str">
        <f t="shared" si="48"/>
        <v>(16)</v>
      </c>
    </row>
    <row r="19" spans="1:145" ht="15.75">
      <c r="A19" s="8" t="str">
        <f t="shared" si="49"/>
        <v>15(12)</v>
      </c>
      <c r="B19" s="35" t="s">
        <v>93</v>
      </c>
      <c r="C19" s="36" t="s">
        <v>45</v>
      </c>
      <c r="D19" s="21">
        <f t="shared" si="1"/>
        <v>3315</v>
      </c>
      <c r="E19" s="19"/>
      <c r="F19" s="15">
        <f t="shared" si="2"/>
        <v>13</v>
      </c>
      <c r="G19" s="20">
        <f t="shared" si="3"/>
        <v>127.5</v>
      </c>
      <c r="H19" s="19"/>
      <c r="I19" s="15">
        <v>274</v>
      </c>
      <c r="J19" s="15">
        <v>313</v>
      </c>
      <c r="K19" s="15">
        <v>277</v>
      </c>
      <c r="L19" s="15">
        <v>232</v>
      </c>
      <c r="M19" s="15"/>
      <c r="N19" s="15"/>
      <c r="O19" s="15"/>
      <c r="P19" s="15"/>
      <c r="Q19" s="15">
        <v>187</v>
      </c>
      <c r="R19" s="67">
        <v>290</v>
      </c>
      <c r="S19" s="30">
        <v>218</v>
      </c>
      <c r="T19" s="68">
        <v>242</v>
      </c>
      <c r="U19" s="65">
        <v>252</v>
      </c>
      <c r="V19" s="71">
        <v>272</v>
      </c>
      <c r="W19" s="71"/>
      <c r="X19" s="15"/>
      <c r="Y19" s="15">
        <v>295</v>
      </c>
      <c r="Z19" s="15">
        <v>305</v>
      </c>
      <c r="AA19" s="65">
        <v>158</v>
      </c>
      <c r="AB19" s="25">
        <f t="shared" si="4"/>
        <v>19</v>
      </c>
      <c r="AC19" s="78" t="str">
        <f t="shared" si="5"/>
        <v>-</v>
      </c>
      <c r="AD19" s="78" t="str">
        <f t="shared" si="6"/>
        <v>-</v>
      </c>
      <c r="AE19" s="18">
        <v>12</v>
      </c>
      <c r="AF19" s="34">
        <v>15</v>
      </c>
      <c r="AG19" s="34">
        <f t="shared" si="7"/>
        <v>15</v>
      </c>
      <c r="AK19" s="11">
        <f t="shared" si="8"/>
        <v>2</v>
      </c>
      <c r="AL19" s="11">
        <f t="shared" si="9"/>
        <v>3</v>
      </c>
      <c r="AM19" s="11">
        <f t="shared" si="10"/>
        <v>3</v>
      </c>
      <c r="AN19" s="11">
        <f t="shared" si="11"/>
        <v>3</v>
      </c>
      <c r="AO19" s="11">
        <f t="shared" si="12"/>
        <v>2</v>
      </c>
      <c r="AP19" s="11">
        <f t="shared" si="13"/>
        <v>1</v>
      </c>
      <c r="AQ19" s="11">
        <f t="shared" si="14"/>
        <v>1</v>
      </c>
      <c r="AR19" s="11">
        <f t="shared" si="15"/>
        <v>1</v>
      </c>
      <c r="AS19" s="11">
        <f t="shared" si="16"/>
        <v>2</v>
      </c>
      <c r="AT19" s="11">
        <f t="shared" si="17"/>
        <v>3</v>
      </c>
      <c r="AU19" s="11">
        <f t="shared" si="18"/>
        <v>3</v>
      </c>
      <c r="AV19" s="11">
        <f t="shared" si="19"/>
        <v>3</v>
      </c>
      <c r="AW19" s="11">
        <f t="shared" si="20"/>
        <v>3</v>
      </c>
      <c r="AX19" s="11">
        <f t="shared" si="21"/>
        <v>3</v>
      </c>
      <c r="AY19" s="11">
        <f t="shared" si="22"/>
        <v>2</v>
      </c>
      <c r="AZ19" s="11">
        <f t="shared" si="23"/>
        <v>1</v>
      </c>
      <c r="BA19" s="11">
        <f t="shared" si="24"/>
        <v>2</v>
      </c>
      <c r="BB19" s="11">
        <f t="shared" si="25"/>
        <v>3</v>
      </c>
      <c r="BC19" s="11">
        <f t="shared" si="26"/>
        <v>3</v>
      </c>
      <c r="BE19" s="11">
        <f t="shared" si="33"/>
        <v>15</v>
      </c>
      <c r="BH19" s="11">
        <f t="shared" si="34"/>
        <v>313</v>
      </c>
      <c r="BI19" s="11">
        <f t="shared" si="35"/>
        <v>305</v>
      </c>
      <c r="BJ19" s="11">
        <f t="shared" si="36"/>
        <v>295</v>
      </c>
      <c r="BK19" s="11">
        <f t="shared" si="37"/>
        <v>290</v>
      </c>
      <c r="BL19" s="11">
        <f t="shared" si="38"/>
        <v>277</v>
      </c>
      <c r="BM19" s="11">
        <f t="shared" si="39"/>
        <v>274</v>
      </c>
      <c r="BN19" s="11">
        <f t="shared" si="40"/>
        <v>272</v>
      </c>
      <c r="BO19" s="11">
        <f t="shared" si="41"/>
        <v>252</v>
      </c>
      <c r="BP19" s="11">
        <f t="shared" si="42"/>
        <v>242</v>
      </c>
      <c r="BQ19" s="11">
        <f t="shared" si="43"/>
        <v>232</v>
      </c>
      <c r="BR19" s="11">
        <f t="shared" si="44"/>
        <v>218</v>
      </c>
      <c r="BS19" s="11">
        <f t="shared" si="45"/>
        <v>187</v>
      </c>
      <c r="BT19" s="11">
        <f t="shared" si="46"/>
        <v>158</v>
      </c>
      <c r="BU19" s="11">
        <f t="shared" si="27"/>
      </c>
      <c r="BV19" s="11">
        <f t="shared" si="28"/>
      </c>
      <c r="BW19" s="11" t="str">
        <f t="shared" si="29"/>
        <v>-</v>
      </c>
      <c r="BX19" s="11" t="str">
        <f t="shared" si="30"/>
        <v>-</v>
      </c>
      <c r="BY19" s="11">
        <f t="shared" si="31"/>
        <v>3</v>
      </c>
      <c r="CA19">
        <f t="shared" si="32"/>
        <v>3315</v>
      </c>
      <c r="EL19" s="11">
        <v>15</v>
      </c>
      <c r="EN19" s="11">
        <f t="shared" si="47"/>
        <v>15</v>
      </c>
      <c r="EO19" s="11" t="str">
        <f t="shared" si="48"/>
        <v>(12)</v>
      </c>
    </row>
    <row r="20" spans="1:145" ht="15.75">
      <c r="A20" s="8" t="str">
        <f t="shared" si="49"/>
        <v>16(18)</v>
      </c>
      <c r="B20" s="9" t="s">
        <v>85</v>
      </c>
      <c r="C20" s="10" t="s">
        <v>62</v>
      </c>
      <c r="D20" s="21">
        <f t="shared" si="1"/>
        <v>3167</v>
      </c>
      <c r="E20" s="19"/>
      <c r="F20" s="15">
        <f t="shared" si="2"/>
        <v>14</v>
      </c>
      <c r="G20" s="20">
        <f t="shared" si="3"/>
        <v>119.60714285714286</v>
      </c>
      <c r="H20" s="19"/>
      <c r="I20" s="15">
        <v>236</v>
      </c>
      <c r="J20" s="15">
        <v>286</v>
      </c>
      <c r="K20" s="64">
        <v>182</v>
      </c>
      <c r="L20" s="15">
        <v>188</v>
      </c>
      <c r="M20" s="15"/>
      <c r="N20" s="15"/>
      <c r="O20" s="15"/>
      <c r="P20" s="65">
        <v>198</v>
      </c>
      <c r="Q20" s="65">
        <v>315</v>
      </c>
      <c r="R20" s="54">
        <v>259</v>
      </c>
      <c r="S20" s="30">
        <v>243</v>
      </c>
      <c r="T20" s="55">
        <v>222</v>
      </c>
      <c r="U20" s="65">
        <v>216</v>
      </c>
      <c r="V20" s="71">
        <v>245</v>
      </c>
      <c r="W20" s="71"/>
      <c r="X20" s="15"/>
      <c r="Y20" s="15">
        <v>286</v>
      </c>
      <c r="Z20" s="15">
        <v>216</v>
      </c>
      <c r="AA20" s="15">
        <v>257</v>
      </c>
      <c r="AB20" s="25">
        <f t="shared" si="4"/>
        <v>19</v>
      </c>
      <c r="AC20" s="78">
        <f t="shared" si="5"/>
        <v>182</v>
      </c>
      <c r="AD20" s="78" t="str">
        <f t="shared" si="6"/>
        <v>-</v>
      </c>
      <c r="AE20" s="18">
        <v>18</v>
      </c>
      <c r="AF20" s="34">
        <v>16</v>
      </c>
      <c r="AG20" s="34">
        <f t="shared" si="7"/>
        <v>16</v>
      </c>
      <c r="AK20" s="11">
        <f t="shared" si="8"/>
        <v>2</v>
      </c>
      <c r="AL20" s="11">
        <f t="shared" si="9"/>
        <v>3</v>
      </c>
      <c r="AM20" s="11">
        <f t="shared" si="10"/>
        <v>3</v>
      </c>
      <c r="AN20" s="11">
        <f t="shared" si="11"/>
        <v>3</v>
      </c>
      <c r="AO20" s="11">
        <f t="shared" si="12"/>
        <v>2</v>
      </c>
      <c r="AP20" s="11">
        <f t="shared" si="13"/>
        <v>1</v>
      </c>
      <c r="AQ20" s="11">
        <f t="shared" si="14"/>
        <v>1</v>
      </c>
      <c r="AR20" s="11">
        <f t="shared" si="15"/>
        <v>2</v>
      </c>
      <c r="AS20" s="11">
        <f t="shared" si="16"/>
        <v>3</v>
      </c>
      <c r="AT20" s="11">
        <f t="shared" si="17"/>
        <v>3</v>
      </c>
      <c r="AU20" s="11">
        <f t="shared" si="18"/>
        <v>3</v>
      </c>
      <c r="AV20" s="11">
        <f t="shared" si="19"/>
        <v>3</v>
      </c>
      <c r="AW20" s="11">
        <f t="shared" si="20"/>
        <v>3</v>
      </c>
      <c r="AX20" s="11">
        <f t="shared" si="21"/>
        <v>3</v>
      </c>
      <c r="AY20" s="11">
        <f t="shared" si="22"/>
        <v>2</v>
      </c>
      <c r="AZ20" s="11">
        <f t="shared" si="23"/>
        <v>1</v>
      </c>
      <c r="BA20" s="11">
        <f t="shared" si="24"/>
        <v>2</v>
      </c>
      <c r="BB20" s="11">
        <f t="shared" si="25"/>
        <v>3</v>
      </c>
      <c r="BC20" s="11">
        <f t="shared" si="26"/>
        <v>3</v>
      </c>
      <c r="BE20" s="11">
        <f t="shared" si="33"/>
        <v>16</v>
      </c>
      <c r="BH20" s="11">
        <f t="shared" si="34"/>
        <v>315</v>
      </c>
      <c r="BI20" s="11">
        <f t="shared" si="35"/>
        <v>286</v>
      </c>
      <c r="BJ20" s="11">
        <f t="shared" si="36"/>
        <v>286</v>
      </c>
      <c r="BK20" s="11">
        <f t="shared" si="37"/>
        <v>259</v>
      </c>
      <c r="BL20" s="11">
        <f t="shared" si="38"/>
        <v>257</v>
      </c>
      <c r="BM20" s="11">
        <f t="shared" si="39"/>
        <v>245</v>
      </c>
      <c r="BN20" s="11">
        <f t="shared" si="40"/>
        <v>243</v>
      </c>
      <c r="BO20" s="11">
        <f t="shared" si="41"/>
        <v>236</v>
      </c>
      <c r="BP20" s="11">
        <f t="shared" si="42"/>
        <v>222</v>
      </c>
      <c r="BQ20" s="11">
        <f t="shared" si="43"/>
        <v>216</v>
      </c>
      <c r="BR20" s="11">
        <f t="shared" si="44"/>
        <v>216</v>
      </c>
      <c r="BS20" s="11">
        <f t="shared" si="45"/>
        <v>198</v>
      </c>
      <c r="BT20" s="11">
        <f t="shared" si="46"/>
        <v>188</v>
      </c>
      <c r="BU20" s="11">
        <f t="shared" si="27"/>
        <v>182</v>
      </c>
      <c r="BV20" s="11">
        <f t="shared" si="28"/>
      </c>
      <c r="BW20" s="11">
        <f t="shared" si="29"/>
        <v>182</v>
      </c>
      <c r="BX20" s="11" t="str">
        <f t="shared" si="30"/>
        <v>-</v>
      </c>
      <c r="BY20" s="11">
        <f t="shared" si="31"/>
        <v>2</v>
      </c>
      <c r="CA20">
        <f t="shared" si="32"/>
        <v>3349</v>
      </c>
      <c r="EL20" s="11">
        <v>16</v>
      </c>
      <c r="EN20" s="11">
        <f t="shared" si="47"/>
        <v>16</v>
      </c>
      <c r="EO20" s="11" t="str">
        <f t="shared" si="48"/>
        <v>(18)</v>
      </c>
    </row>
    <row r="21" spans="1:145" ht="15.75">
      <c r="A21" s="8" t="str">
        <f t="shared" si="49"/>
        <v>17(17)</v>
      </c>
      <c r="B21" s="35" t="s">
        <v>66</v>
      </c>
      <c r="C21" s="36" t="s">
        <v>55</v>
      </c>
      <c r="D21" s="21">
        <f t="shared" si="1"/>
        <v>3147</v>
      </c>
      <c r="E21" s="19"/>
      <c r="F21" s="15">
        <f t="shared" si="2"/>
        <v>12</v>
      </c>
      <c r="G21" s="20">
        <f t="shared" si="3"/>
        <v>131.125</v>
      </c>
      <c r="H21" s="19"/>
      <c r="I21" s="15"/>
      <c r="J21" s="15">
        <v>241</v>
      </c>
      <c r="K21" s="15">
        <v>352</v>
      </c>
      <c r="L21" s="65">
        <v>169</v>
      </c>
      <c r="M21" s="65">
        <v>258</v>
      </c>
      <c r="N21" s="65"/>
      <c r="O21" s="65">
        <v>248</v>
      </c>
      <c r="P21" s="15"/>
      <c r="Q21" s="66"/>
      <c r="R21" s="54"/>
      <c r="S21" s="30">
        <v>266</v>
      </c>
      <c r="T21" s="68">
        <v>310</v>
      </c>
      <c r="U21" s="15">
        <v>220</v>
      </c>
      <c r="V21" s="65">
        <v>345</v>
      </c>
      <c r="W21" s="65"/>
      <c r="X21" s="15">
        <v>224</v>
      </c>
      <c r="Y21" s="15"/>
      <c r="Z21" s="15">
        <v>246</v>
      </c>
      <c r="AA21" s="65">
        <v>268</v>
      </c>
      <c r="AB21" s="25">
        <f t="shared" si="4"/>
        <v>19</v>
      </c>
      <c r="AC21" s="78" t="str">
        <f t="shared" si="5"/>
        <v>-</v>
      </c>
      <c r="AD21" s="78" t="str">
        <f t="shared" si="6"/>
        <v>-</v>
      </c>
      <c r="AE21" s="18">
        <v>17</v>
      </c>
      <c r="AF21" s="34">
        <v>17</v>
      </c>
      <c r="AG21" s="34">
        <f t="shared" si="7"/>
        <v>17</v>
      </c>
      <c r="AK21" s="11">
        <f t="shared" si="8"/>
        <v>1</v>
      </c>
      <c r="AL21" s="11">
        <f t="shared" si="9"/>
        <v>2</v>
      </c>
      <c r="AM21" s="11">
        <f t="shared" si="10"/>
        <v>3</v>
      </c>
      <c r="AN21" s="11">
        <f t="shared" si="11"/>
        <v>3</v>
      </c>
      <c r="AO21" s="11">
        <f t="shared" si="12"/>
        <v>3</v>
      </c>
      <c r="AP21" s="11">
        <f t="shared" si="13"/>
        <v>2</v>
      </c>
      <c r="AQ21" s="11">
        <f t="shared" si="14"/>
        <v>2</v>
      </c>
      <c r="AR21" s="11">
        <f t="shared" si="15"/>
        <v>2</v>
      </c>
      <c r="AS21" s="11">
        <f t="shared" si="16"/>
        <v>1</v>
      </c>
      <c r="AT21" s="11">
        <f t="shared" si="17"/>
        <v>1</v>
      </c>
      <c r="AU21" s="11">
        <f t="shared" si="18"/>
        <v>2</v>
      </c>
      <c r="AV21" s="11">
        <f t="shared" si="19"/>
        <v>3</v>
      </c>
      <c r="AW21" s="11">
        <f t="shared" si="20"/>
        <v>3</v>
      </c>
      <c r="AX21" s="11">
        <f t="shared" si="21"/>
        <v>3</v>
      </c>
      <c r="AY21" s="11">
        <f t="shared" si="22"/>
        <v>2</v>
      </c>
      <c r="AZ21" s="11">
        <f t="shared" si="23"/>
        <v>2</v>
      </c>
      <c r="BA21" s="11">
        <f t="shared" si="24"/>
        <v>2</v>
      </c>
      <c r="BB21" s="11">
        <f t="shared" si="25"/>
        <v>2</v>
      </c>
      <c r="BC21" s="11">
        <f t="shared" si="26"/>
        <v>3</v>
      </c>
      <c r="BE21" s="11">
        <f t="shared" si="33"/>
        <v>16</v>
      </c>
      <c r="BH21" s="11">
        <f t="shared" si="34"/>
        <v>352</v>
      </c>
      <c r="BI21" s="11">
        <f t="shared" si="35"/>
        <v>345</v>
      </c>
      <c r="BJ21" s="11">
        <f t="shared" si="36"/>
        <v>310</v>
      </c>
      <c r="BK21" s="11">
        <f t="shared" si="37"/>
        <v>268</v>
      </c>
      <c r="BL21" s="11">
        <f t="shared" si="38"/>
        <v>266</v>
      </c>
      <c r="BM21" s="11">
        <f t="shared" si="39"/>
        <v>258</v>
      </c>
      <c r="BN21" s="11">
        <f t="shared" si="40"/>
        <v>248</v>
      </c>
      <c r="BO21" s="11">
        <f t="shared" si="41"/>
        <v>246</v>
      </c>
      <c r="BP21" s="11">
        <f t="shared" si="42"/>
        <v>241</v>
      </c>
      <c r="BQ21" s="11">
        <f t="shared" si="43"/>
        <v>224</v>
      </c>
      <c r="BR21" s="11">
        <f t="shared" si="44"/>
        <v>220</v>
      </c>
      <c r="BS21" s="11">
        <f t="shared" si="45"/>
        <v>169</v>
      </c>
      <c r="BT21" s="11">
        <f t="shared" si="46"/>
      </c>
      <c r="BU21" s="11">
        <f t="shared" si="27"/>
      </c>
      <c r="BV21" s="11">
        <f t="shared" si="28"/>
      </c>
      <c r="BW21" s="11" t="str">
        <f t="shared" si="29"/>
        <v>-</v>
      </c>
      <c r="BX21" s="11" t="str">
        <f t="shared" si="30"/>
        <v>-</v>
      </c>
      <c r="BY21" s="11">
        <f t="shared" si="31"/>
        <v>4</v>
      </c>
      <c r="CA21">
        <f t="shared" si="32"/>
        <v>3147</v>
      </c>
      <c r="EL21" s="11">
        <v>17</v>
      </c>
      <c r="EN21" s="11">
        <f t="shared" si="47"/>
        <v>17</v>
      </c>
      <c r="EO21" s="11" t="str">
        <f t="shared" si="48"/>
        <v>(17)</v>
      </c>
    </row>
    <row r="22" spans="1:145" ht="15.75">
      <c r="A22" s="8" t="str">
        <f t="shared" si="49"/>
        <v>18(11)</v>
      </c>
      <c r="B22" s="9" t="s">
        <v>51</v>
      </c>
      <c r="C22" s="10" t="s">
        <v>121</v>
      </c>
      <c r="D22" s="21">
        <f t="shared" si="1"/>
        <v>3145</v>
      </c>
      <c r="E22" s="19"/>
      <c r="F22" s="15">
        <f t="shared" si="2"/>
        <v>12</v>
      </c>
      <c r="G22" s="20">
        <f t="shared" si="3"/>
        <v>131.04166666666666</v>
      </c>
      <c r="H22" s="19"/>
      <c r="I22" s="15"/>
      <c r="J22" s="15">
        <v>369</v>
      </c>
      <c r="K22" s="15">
        <v>280</v>
      </c>
      <c r="L22" s="15">
        <v>297</v>
      </c>
      <c r="M22" s="15"/>
      <c r="N22" s="15"/>
      <c r="O22" s="15"/>
      <c r="P22" s="15">
        <v>227</v>
      </c>
      <c r="Q22" s="15">
        <v>197</v>
      </c>
      <c r="R22" s="54">
        <v>195</v>
      </c>
      <c r="S22" s="30">
        <v>197</v>
      </c>
      <c r="T22" s="55">
        <v>227</v>
      </c>
      <c r="U22" s="15">
        <v>218</v>
      </c>
      <c r="V22" s="71">
        <v>262</v>
      </c>
      <c r="W22" s="71"/>
      <c r="X22" s="15"/>
      <c r="Y22" s="15">
        <v>336</v>
      </c>
      <c r="Z22" s="15">
        <v>340</v>
      </c>
      <c r="AA22" s="15"/>
      <c r="AB22" s="25">
        <f t="shared" si="4"/>
        <v>19</v>
      </c>
      <c r="AC22" s="78" t="str">
        <f t="shared" si="5"/>
        <v>-</v>
      </c>
      <c r="AD22" s="78" t="str">
        <f t="shared" si="6"/>
        <v>-</v>
      </c>
      <c r="AE22" s="18">
        <v>11</v>
      </c>
      <c r="AF22" s="34">
        <v>18</v>
      </c>
      <c r="AG22" s="34">
        <f t="shared" si="7"/>
        <v>18</v>
      </c>
      <c r="AK22" s="11">
        <f t="shared" si="8"/>
        <v>1</v>
      </c>
      <c r="AL22" s="11">
        <f t="shared" si="9"/>
        <v>2</v>
      </c>
      <c r="AM22" s="11">
        <f t="shared" si="10"/>
        <v>3</v>
      </c>
      <c r="AN22" s="11">
        <f t="shared" si="11"/>
        <v>3</v>
      </c>
      <c r="AO22" s="11">
        <f t="shared" si="12"/>
        <v>2</v>
      </c>
      <c r="AP22" s="11">
        <f t="shared" si="13"/>
        <v>1</v>
      </c>
      <c r="AQ22" s="11">
        <f t="shared" si="14"/>
        <v>1</v>
      </c>
      <c r="AR22" s="11">
        <f t="shared" si="15"/>
        <v>2</v>
      </c>
      <c r="AS22" s="11">
        <f t="shared" si="16"/>
        <v>3</v>
      </c>
      <c r="AT22" s="11">
        <f t="shared" si="17"/>
        <v>3</v>
      </c>
      <c r="AU22" s="11">
        <f t="shared" si="18"/>
        <v>3</v>
      </c>
      <c r="AV22" s="11">
        <f t="shared" si="19"/>
        <v>3</v>
      </c>
      <c r="AW22" s="11">
        <f t="shared" si="20"/>
        <v>3</v>
      </c>
      <c r="AX22" s="11">
        <f t="shared" si="21"/>
        <v>3</v>
      </c>
      <c r="AY22" s="11">
        <f t="shared" si="22"/>
        <v>2</v>
      </c>
      <c r="AZ22" s="11">
        <f t="shared" si="23"/>
        <v>1</v>
      </c>
      <c r="BA22" s="11">
        <f t="shared" si="24"/>
        <v>2</v>
      </c>
      <c r="BB22" s="11">
        <f t="shared" si="25"/>
        <v>3</v>
      </c>
      <c r="BC22" s="11">
        <f t="shared" si="26"/>
        <v>2</v>
      </c>
      <c r="BE22" s="11">
        <f t="shared" si="33"/>
        <v>15</v>
      </c>
      <c r="BH22" s="11">
        <f t="shared" si="34"/>
        <v>369</v>
      </c>
      <c r="BI22" s="11">
        <f t="shared" si="35"/>
        <v>340</v>
      </c>
      <c r="BJ22" s="11">
        <f t="shared" si="36"/>
        <v>336</v>
      </c>
      <c r="BK22" s="11">
        <f t="shared" si="37"/>
        <v>297</v>
      </c>
      <c r="BL22" s="11">
        <f t="shared" si="38"/>
        <v>280</v>
      </c>
      <c r="BM22" s="11">
        <f t="shared" si="39"/>
        <v>262</v>
      </c>
      <c r="BN22" s="11">
        <f t="shared" si="40"/>
        <v>227</v>
      </c>
      <c r="BO22" s="11">
        <f t="shared" si="41"/>
        <v>227</v>
      </c>
      <c r="BP22" s="11">
        <f t="shared" si="42"/>
        <v>218</v>
      </c>
      <c r="BQ22" s="11">
        <f t="shared" si="43"/>
        <v>197</v>
      </c>
      <c r="BR22" s="11">
        <f t="shared" si="44"/>
        <v>197</v>
      </c>
      <c r="BS22" s="11">
        <f t="shared" si="45"/>
        <v>195</v>
      </c>
      <c r="BT22" s="11">
        <f t="shared" si="46"/>
      </c>
      <c r="BU22" s="11">
        <f t="shared" si="27"/>
      </c>
      <c r="BV22" s="11">
        <f t="shared" si="28"/>
      </c>
      <c r="BW22" s="11" t="str">
        <f t="shared" si="29"/>
        <v>-</v>
      </c>
      <c r="BX22" s="11" t="str">
        <f t="shared" si="30"/>
        <v>-</v>
      </c>
      <c r="BY22" s="11">
        <f t="shared" si="31"/>
        <v>4</v>
      </c>
      <c r="CA22">
        <f t="shared" si="32"/>
        <v>3145</v>
      </c>
      <c r="EL22" s="11">
        <v>18</v>
      </c>
      <c r="EN22" s="11">
        <f t="shared" si="47"/>
        <v>18</v>
      </c>
      <c r="EO22" s="11" t="str">
        <f t="shared" si="48"/>
        <v>(11)</v>
      </c>
    </row>
    <row r="23" spans="1:145" ht="15.75">
      <c r="A23" s="8" t="str">
        <f t="shared" si="49"/>
        <v>19(21)</v>
      </c>
      <c r="B23" s="9" t="s">
        <v>48</v>
      </c>
      <c r="C23" s="10" t="s">
        <v>120</v>
      </c>
      <c r="D23" s="21">
        <f t="shared" si="1"/>
        <v>3047</v>
      </c>
      <c r="E23" s="19"/>
      <c r="F23" s="15">
        <f t="shared" si="2"/>
        <v>14</v>
      </c>
      <c r="G23" s="20">
        <f t="shared" si="3"/>
        <v>115.07142857142857</v>
      </c>
      <c r="H23" s="19"/>
      <c r="I23" s="15">
        <v>254</v>
      </c>
      <c r="J23" s="15">
        <v>265</v>
      </c>
      <c r="K23" s="64">
        <v>175</v>
      </c>
      <c r="L23" s="15">
        <v>261</v>
      </c>
      <c r="M23" s="15"/>
      <c r="N23" s="15"/>
      <c r="O23" s="15"/>
      <c r="P23" s="15">
        <v>215</v>
      </c>
      <c r="Q23" s="65">
        <v>262</v>
      </c>
      <c r="R23" s="67">
        <v>246</v>
      </c>
      <c r="S23" s="66">
        <v>214</v>
      </c>
      <c r="T23" s="55">
        <v>191</v>
      </c>
      <c r="U23" s="15">
        <v>219</v>
      </c>
      <c r="V23" s="71">
        <v>264</v>
      </c>
      <c r="W23" s="71"/>
      <c r="X23" s="15"/>
      <c r="Y23" s="15">
        <v>213</v>
      </c>
      <c r="Z23" s="15">
        <v>181</v>
      </c>
      <c r="AA23" s="15">
        <v>262</v>
      </c>
      <c r="AB23" s="25">
        <f t="shared" si="4"/>
        <v>19</v>
      </c>
      <c r="AC23" s="78">
        <f t="shared" si="5"/>
        <v>175</v>
      </c>
      <c r="AD23" s="78" t="str">
        <f t="shared" si="6"/>
        <v>-</v>
      </c>
      <c r="AE23" s="18">
        <v>21</v>
      </c>
      <c r="AF23" s="34">
        <v>19</v>
      </c>
      <c r="AG23" s="34">
        <f t="shared" si="7"/>
        <v>19</v>
      </c>
      <c r="AK23" s="11">
        <f t="shared" si="8"/>
        <v>2</v>
      </c>
      <c r="AL23" s="11">
        <f t="shared" si="9"/>
        <v>3</v>
      </c>
      <c r="AM23" s="11">
        <f t="shared" si="10"/>
        <v>3</v>
      </c>
      <c r="AN23" s="11">
        <f t="shared" si="11"/>
        <v>3</v>
      </c>
      <c r="AO23" s="11">
        <f t="shared" si="12"/>
        <v>2</v>
      </c>
      <c r="AP23" s="11">
        <f t="shared" si="13"/>
        <v>1</v>
      </c>
      <c r="AQ23" s="11">
        <f t="shared" si="14"/>
        <v>1</v>
      </c>
      <c r="AR23" s="11">
        <f t="shared" si="15"/>
        <v>2</v>
      </c>
      <c r="AS23" s="11">
        <f t="shared" si="16"/>
        <v>3</v>
      </c>
      <c r="AT23" s="11">
        <f t="shared" si="17"/>
        <v>3</v>
      </c>
      <c r="AU23" s="11">
        <f t="shared" si="18"/>
        <v>3</v>
      </c>
      <c r="AV23" s="11">
        <f t="shared" si="19"/>
        <v>3</v>
      </c>
      <c r="AW23" s="11">
        <f t="shared" si="20"/>
        <v>3</v>
      </c>
      <c r="AX23" s="11">
        <f t="shared" si="21"/>
        <v>3</v>
      </c>
      <c r="AY23" s="11">
        <f t="shared" si="22"/>
        <v>2</v>
      </c>
      <c r="AZ23" s="11">
        <f t="shared" si="23"/>
        <v>1</v>
      </c>
      <c r="BA23" s="11">
        <f t="shared" si="24"/>
        <v>2</v>
      </c>
      <c r="BB23" s="11">
        <f t="shared" si="25"/>
        <v>3</v>
      </c>
      <c r="BC23" s="11">
        <f t="shared" si="26"/>
        <v>3</v>
      </c>
      <c r="BE23" s="11">
        <f t="shared" si="33"/>
        <v>16</v>
      </c>
      <c r="BH23" s="11">
        <f t="shared" si="34"/>
        <v>265</v>
      </c>
      <c r="BI23" s="11">
        <f t="shared" si="35"/>
        <v>264</v>
      </c>
      <c r="BJ23" s="11">
        <f t="shared" si="36"/>
        <v>262</v>
      </c>
      <c r="BK23" s="11">
        <f t="shared" si="37"/>
        <v>262</v>
      </c>
      <c r="BL23" s="11">
        <f t="shared" si="38"/>
        <v>261</v>
      </c>
      <c r="BM23" s="11">
        <f t="shared" si="39"/>
        <v>254</v>
      </c>
      <c r="BN23" s="11">
        <f t="shared" si="40"/>
        <v>246</v>
      </c>
      <c r="BO23" s="11">
        <f t="shared" si="41"/>
        <v>219</v>
      </c>
      <c r="BP23" s="11">
        <f t="shared" si="42"/>
        <v>215</v>
      </c>
      <c r="BQ23" s="11">
        <f t="shared" si="43"/>
        <v>214</v>
      </c>
      <c r="BR23" s="11">
        <f t="shared" si="44"/>
        <v>213</v>
      </c>
      <c r="BS23" s="11">
        <f t="shared" si="45"/>
        <v>191</v>
      </c>
      <c r="BT23" s="11">
        <f t="shared" si="46"/>
        <v>181</v>
      </c>
      <c r="BU23" s="11">
        <f t="shared" si="27"/>
        <v>175</v>
      </c>
      <c r="BV23" s="11">
        <f t="shared" si="28"/>
      </c>
      <c r="BW23" s="11">
        <f t="shared" si="29"/>
        <v>175</v>
      </c>
      <c r="BX23" s="11" t="str">
        <f t="shared" si="30"/>
        <v>-</v>
      </c>
      <c r="BY23" s="11">
        <f t="shared" si="31"/>
        <v>2</v>
      </c>
      <c r="CA23">
        <f t="shared" si="32"/>
        <v>3222</v>
      </c>
      <c r="EL23" s="11">
        <v>19</v>
      </c>
      <c r="EN23" s="11">
        <f t="shared" si="47"/>
        <v>19</v>
      </c>
      <c r="EO23" s="11" t="str">
        <f t="shared" si="48"/>
        <v>(21)</v>
      </c>
    </row>
    <row r="24" spans="1:145" ht="15.75">
      <c r="A24" s="8" t="str">
        <f t="shared" si="49"/>
        <v>20(19)</v>
      </c>
      <c r="B24" s="9" t="s">
        <v>80</v>
      </c>
      <c r="C24" s="10" t="s">
        <v>130</v>
      </c>
      <c r="D24" s="21">
        <f t="shared" si="1"/>
        <v>3021</v>
      </c>
      <c r="E24" s="19"/>
      <c r="F24" s="15">
        <f t="shared" si="2"/>
        <v>15</v>
      </c>
      <c r="G24" s="20">
        <f t="shared" si="3"/>
        <v>111.23333333333333</v>
      </c>
      <c r="H24" s="19"/>
      <c r="I24" s="65">
        <v>202</v>
      </c>
      <c r="J24" s="15">
        <v>258</v>
      </c>
      <c r="K24" s="15">
        <v>203</v>
      </c>
      <c r="L24" s="65">
        <v>181</v>
      </c>
      <c r="M24" s="15">
        <v>227</v>
      </c>
      <c r="N24" s="15"/>
      <c r="O24" s="15">
        <v>300</v>
      </c>
      <c r="P24" s="65">
        <v>182</v>
      </c>
      <c r="Q24" s="15">
        <v>221</v>
      </c>
      <c r="R24" s="54"/>
      <c r="S24" s="64">
        <v>143</v>
      </c>
      <c r="T24" s="84">
        <v>173</v>
      </c>
      <c r="U24" s="65">
        <v>190</v>
      </c>
      <c r="V24" s="71">
        <v>396</v>
      </c>
      <c r="W24" s="71"/>
      <c r="X24" s="15">
        <v>178</v>
      </c>
      <c r="Y24" s="15"/>
      <c r="Z24" s="65">
        <v>244</v>
      </c>
      <c r="AA24" s="15">
        <v>239</v>
      </c>
      <c r="AB24" s="25">
        <f t="shared" si="4"/>
        <v>19</v>
      </c>
      <c r="AC24" s="78">
        <f t="shared" si="5"/>
        <v>173</v>
      </c>
      <c r="AD24" s="78">
        <f t="shared" si="6"/>
        <v>143</v>
      </c>
      <c r="AE24" s="18">
        <v>19</v>
      </c>
      <c r="AF24" s="34">
        <v>20</v>
      </c>
      <c r="AG24" s="34">
        <f t="shared" si="7"/>
        <v>20</v>
      </c>
      <c r="AK24" s="11">
        <f t="shared" si="8"/>
        <v>2</v>
      </c>
      <c r="AL24" s="11">
        <f t="shared" si="9"/>
        <v>3</v>
      </c>
      <c r="AM24" s="11">
        <f t="shared" si="10"/>
        <v>3</v>
      </c>
      <c r="AN24" s="11">
        <f t="shared" si="11"/>
        <v>3</v>
      </c>
      <c r="AO24" s="11">
        <f t="shared" si="12"/>
        <v>3</v>
      </c>
      <c r="AP24" s="11">
        <f t="shared" si="13"/>
        <v>2</v>
      </c>
      <c r="AQ24" s="11">
        <f t="shared" si="14"/>
        <v>2</v>
      </c>
      <c r="AR24" s="11">
        <f t="shared" si="15"/>
        <v>3</v>
      </c>
      <c r="AS24" s="11">
        <f t="shared" si="16"/>
        <v>3</v>
      </c>
      <c r="AT24" s="11">
        <f t="shared" si="17"/>
        <v>2</v>
      </c>
      <c r="AU24" s="11">
        <f t="shared" si="18"/>
        <v>2</v>
      </c>
      <c r="AV24" s="11">
        <f t="shared" si="19"/>
        <v>3</v>
      </c>
      <c r="AW24" s="11">
        <f t="shared" si="20"/>
        <v>3</v>
      </c>
      <c r="AX24" s="11">
        <f t="shared" si="21"/>
        <v>3</v>
      </c>
      <c r="AY24" s="11">
        <f t="shared" si="22"/>
        <v>2</v>
      </c>
      <c r="AZ24" s="11">
        <f t="shared" si="23"/>
        <v>2</v>
      </c>
      <c r="BA24" s="11">
        <f t="shared" si="24"/>
        <v>2</v>
      </c>
      <c r="BB24" s="11">
        <f t="shared" si="25"/>
        <v>2</v>
      </c>
      <c r="BC24" s="11">
        <f t="shared" si="26"/>
        <v>3</v>
      </c>
      <c r="BE24" s="11">
        <f t="shared" si="33"/>
        <v>19</v>
      </c>
      <c r="BH24" s="11">
        <f t="shared" si="34"/>
        <v>396</v>
      </c>
      <c r="BI24" s="11">
        <f t="shared" si="35"/>
        <v>300</v>
      </c>
      <c r="BJ24" s="11">
        <f t="shared" si="36"/>
        <v>258</v>
      </c>
      <c r="BK24" s="11">
        <f t="shared" si="37"/>
        <v>244</v>
      </c>
      <c r="BL24" s="11">
        <f t="shared" si="38"/>
        <v>239</v>
      </c>
      <c r="BM24" s="11">
        <f t="shared" si="39"/>
        <v>227</v>
      </c>
      <c r="BN24" s="11">
        <f t="shared" si="40"/>
        <v>221</v>
      </c>
      <c r="BO24" s="11">
        <f t="shared" si="41"/>
        <v>203</v>
      </c>
      <c r="BP24" s="11">
        <f t="shared" si="42"/>
        <v>202</v>
      </c>
      <c r="BQ24" s="11">
        <f t="shared" si="43"/>
        <v>190</v>
      </c>
      <c r="BR24" s="11">
        <f t="shared" si="44"/>
        <v>182</v>
      </c>
      <c r="BS24" s="11">
        <f t="shared" si="45"/>
        <v>181</v>
      </c>
      <c r="BT24" s="11">
        <f t="shared" si="46"/>
        <v>178</v>
      </c>
      <c r="BU24" s="11">
        <f t="shared" si="27"/>
        <v>173</v>
      </c>
      <c r="BV24" s="11">
        <f t="shared" si="28"/>
        <v>143</v>
      </c>
      <c r="BW24" s="11">
        <f t="shared" si="29"/>
        <v>173</v>
      </c>
      <c r="BX24" s="11">
        <f t="shared" si="30"/>
        <v>143</v>
      </c>
      <c r="BY24" s="11">
        <f t="shared" si="31"/>
        <v>1</v>
      </c>
      <c r="CA24">
        <f t="shared" si="32"/>
        <v>3337</v>
      </c>
      <c r="EL24" s="11">
        <v>20</v>
      </c>
      <c r="EN24" s="11">
        <f t="shared" si="47"/>
        <v>20</v>
      </c>
      <c r="EO24" s="11" t="str">
        <f t="shared" si="48"/>
        <v>(19)</v>
      </c>
    </row>
    <row r="25" spans="1:145" ht="15.75">
      <c r="A25" s="8" t="str">
        <f t="shared" si="49"/>
        <v>21(22)</v>
      </c>
      <c r="B25" s="35" t="s">
        <v>67</v>
      </c>
      <c r="C25" s="36" t="s">
        <v>34</v>
      </c>
      <c r="D25" s="21">
        <f t="shared" si="1"/>
        <v>2945</v>
      </c>
      <c r="E25" s="19"/>
      <c r="F25" s="15">
        <f t="shared" si="2"/>
        <v>14</v>
      </c>
      <c r="G25" s="20">
        <f t="shared" si="3"/>
        <v>111.75</v>
      </c>
      <c r="H25" s="19"/>
      <c r="I25" s="15">
        <v>250</v>
      </c>
      <c r="J25" s="15">
        <v>262</v>
      </c>
      <c r="K25" s="15">
        <v>263</v>
      </c>
      <c r="L25" s="15">
        <v>215</v>
      </c>
      <c r="M25" s="15">
        <v>234</v>
      </c>
      <c r="N25" s="15"/>
      <c r="O25" s="15">
        <v>264</v>
      </c>
      <c r="P25" s="77"/>
      <c r="Q25" s="15">
        <v>187</v>
      </c>
      <c r="R25" s="54"/>
      <c r="S25" s="30">
        <v>210</v>
      </c>
      <c r="T25" s="55">
        <v>203</v>
      </c>
      <c r="U25" s="15">
        <v>260</v>
      </c>
      <c r="V25" s="71">
        <v>187</v>
      </c>
      <c r="W25" s="71"/>
      <c r="X25" s="15">
        <v>192</v>
      </c>
      <c r="Y25" s="15"/>
      <c r="Z25" s="64">
        <v>184</v>
      </c>
      <c r="AA25" s="15">
        <v>218</v>
      </c>
      <c r="AB25" s="25">
        <f t="shared" si="4"/>
        <v>19</v>
      </c>
      <c r="AC25" s="78">
        <f t="shared" si="5"/>
        <v>184</v>
      </c>
      <c r="AD25" s="78" t="str">
        <f t="shared" si="6"/>
        <v>-</v>
      </c>
      <c r="AE25" s="18">
        <v>22</v>
      </c>
      <c r="AF25" s="34">
        <v>21</v>
      </c>
      <c r="AG25" s="34">
        <f t="shared" si="7"/>
        <v>21</v>
      </c>
      <c r="AK25" s="11">
        <f t="shared" si="8"/>
        <v>2</v>
      </c>
      <c r="AL25" s="11">
        <f t="shared" si="9"/>
        <v>3</v>
      </c>
      <c r="AM25" s="11">
        <f t="shared" si="10"/>
        <v>3</v>
      </c>
      <c r="AN25" s="11">
        <f t="shared" si="11"/>
        <v>3</v>
      </c>
      <c r="AO25" s="11">
        <f t="shared" si="12"/>
        <v>3</v>
      </c>
      <c r="AP25" s="11">
        <f t="shared" si="13"/>
        <v>2</v>
      </c>
      <c r="AQ25" s="11">
        <f t="shared" si="14"/>
        <v>2</v>
      </c>
      <c r="AR25" s="11">
        <f t="shared" si="15"/>
        <v>2</v>
      </c>
      <c r="AS25" s="11">
        <f t="shared" si="16"/>
        <v>2</v>
      </c>
      <c r="AT25" s="11">
        <f t="shared" si="17"/>
        <v>2</v>
      </c>
      <c r="AU25" s="11">
        <f t="shared" si="18"/>
        <v>2</v>
      </c>
      <c r="AV25" s="11">
        <f t="shared" si="19"/>
        <v>3</v>
      </c>
      <c r="AW25" s="11">
        <f t="shared" si="20"/>
        <v>3</v>
      </c>
      <c r="AX25" s="11">
        <f t="shared" si="21"/>
        <v>3</v>
      </c>
      <c r="AY25" s="11">
        <f t="shared" si="22"/>
        <v>2</v>
      </c>
      <c r="AZ25" s="11">
        <f t="shared" si="23"/>
        <v>2</v>
      </c>
      <c r="BA25" s="11">
        <f t="shared" si="24"/>
        <v>2</v>
      </c>
      <c r="BB25" s="11">
        <f t="shared" si="25"/>
        <v>2</v>
      </c>
      <c r="BC25" s="11">
        <f t="shared" si="26"/>
        <v>3</v>
      </c>
      <c r="BE25" s="11">
        <f t="shared" si="33"/>
        <v>19</v>
      </c>
      <c r="BH25" s="11">
        <f t="shared" si="34"/>
        <v>264</v>
      </c>
      <c r="BI25" s="11">
        <f t="shared" si="35"/>
        <v>263</v>
      </c>
      <c r="BJ25" s="11">
        <f t="shared" si="36"/>
        <v>262</v>
      </c>
      <c r="BK25" s="11">
        <f t="shared" si="37"/>
        <v>260</v>
      </c>
      <c r="BL25" s="11">
        <f t="shared" si="38"/>
        <v>250</v>
      </c>
      <c r="BM25" s="11">
        <f t="shared" si="39"/>
        <v>234</v>
      </c>
      <c r="BN25" s="11">
        <f t="shared" si="40"/>
        <v>218</v>
      </c>
      <c r="BO25" s="11">
        <f t="shared" si="41"/>
        <v>215</v>
      </c>
      <c r="BP25" s="11">
        <f t="shared" si="42"/>
        <v>210</v>
      </c>
      <c r="BQ25" s="11">
        <f t="shared" si="43"/>
        <v>203</v>
      </c>
      <c r="BR25" s="11">
        <f t="shared" si="44"/>
        <v>192</v>
      </c>
      <c r="BS25" s="11">
        <f t="shared" si="45"/>
        <v>187</v>
      </c>
      <c r="BT25" s="11">
        <f t="shared" si="46"/>
        <v>187</v>
      </c>
      <c r="BU25" s="11">
        <f t="shared" si="27"/>
        <v>184</v>
      </c>
      <c r="BV25" s="11">
        <f t="shared" si="28"/>
      </c>
      <c r="BW25" s="11">
        <f t="shared" si="29"/>
        <v>184</v>
      </c>
      <c r="BX25" s="11" t="str">
        <f t="shared" si="30"/>
        <v>-</v>
      </c>
      <c r="BY25" s="11">
        <f t="shared" si="31"/>
        <v>2</v>
      </c>
      <c r="CA25">
        <f t="shared" si="32"/>
        <v>3129</v>
      </c>
      <c r="EL25" s="11">
        <v>21</v>
      </c>
      <c r="EN25" s="11">
        <f t="shared" si="47"/>
        <v>21</v>
      </c>
      <c r="EO25" s="11" t="str">
        <f t="shared" si="48"/>
        <v>(22)</v>
      </c>
    </row>
    <row r="26" spans="1:145" ht="15.75">
      <c r="A26" s="8" t="str">
        <f t="shared" si="49"/>
        <v>22(20)</v>
      </c>
      <c r="B26" s="35" t="s">
        <v>95</v>
      </c>
      <c r="C26" s="36" t="s">
        <v>120</v>
      </c>
      <c r="D26" s="21">
        <f t="shared" si="1"/>
        <v>2915</v>
      </c>
      <c r="E26" s="19"/>
      <c r="F26" s="15">
        <f t="shared" si="2"/>
        <v>15</v>
      </c>
      <c r="G26" s="20">
        <f t="shared" si="3"/>
        <v>105.96666666666667</v>
      </c>
      <c r="H26" s="19"/>
      <c r="I26" s="15">
        <v>250</v>
      </c>
      <c r="J26" s="15">
        <v>226</v>
      </c>
      <c r="K26" s="15">
        <v>233</v>
      </c>
      <c r="L26" s="65">
        <v>194</v>
      </c>
      <c r="M26" s="15"/>
      <c r="N26" s="15"/>
      <c r="O26" s="64">
        <v>131</v>
      </c>
      <c r="P26" s="65">
        <v>158</v>
      </c>
      <c r="Q26" s="15">
        <v>215</v>
      </c>
      <c r="R26" s="54">
        <v>193</v>
      </c>
      <c r="S26" s="30">
        <v>296</v>
      </c>
      <c r="T26" s="55">
        <v>205</v>
      </c>
      <c r="U26" s="64">
        <v>133</v>
      </c>
      <c r="V26" s="71">
        <v>287</v>
      </c>
      <c r="W26" s="71"/>
      <c r="X26" s="15"/>
      <c r="Y26" s="15">
        <v>221</v>
      </c>
      <c r="Z26" s="15">
        <v>202</v>
      </c>
      <c r="AA26" s="65">
        <v>235</v>
      </c>
      <c r="AB26" s="25">
        <f t="shared" si="4"/>
        <v>19</v>
      </c>
      <c r="AC26" s="78">
        <f t="shared" si="5"/>
        <v>133</v>
      </c>
      <c r="AD26" s="78">
        <f t="shared" si="6"/>
        <v>131</v>
      </c>
      <c r="AE26" s="18">
        <v>20</v>
      </c>
      <c r="AF26" s="34">
        <v>22</v>
      </c>
      <c r="AG26" s="34">
        <f t="shared" si="7"/>
        <v>22</v>
      </c>
      <c r="AK26" s="11">
        <f t="shared" si="8"/>
        <v>2</v>
      </c>
      <c r="AL26" s="11">
        <f t="shared" si="9"/>
        <v>3</v>
      </c>
      <c r="AM26" s="11">
        <f t="shared" si="10"/>
        <v>3</v>
      </c>
      <c r="AN26" s="11">
        <f t="shared" si="11"/>
        <v>3</v>
      </c>
      <c r="AO26" s="11">
        <f t="shared" si="12"/>
        <v>2</v>
      </c>
      <c r="AP26" s="11">
        <f t="shared" si="13"/>
        <v>1</v>
      </c>
      <c r="AQ26" s="11">
        <f t="shared" si="14"/>
        <v>2</v>
      </c>
      <c r="AR26" s="11">
        <f t="shared" si="15"/>
        <v>3</v>
      </c>
      <c r="AS26" s="11">
        <f t="shared" si="16"/>
        <v>3</v>
      </c>
      <c r="AT26" s="11">
        <f t="shared" si="17"/>
        <v>3</v>
      </c>
      <c r="AU26" s="11">
        <f t="shared" si="18"/>
        <v>3</v>
      </c>
      <c r="AV26" s="11">
        <f t="shared" si="19"/>
        <v>3</v>
      </c>
      <c r="AW26" s="11">
        <f t="shared" si="20"/>
        <v>3</v>
      </c>
      <c r="AX26" s="11">
        <f t="shared" si="21"/>
        <v>3</v>
      </c>
      <c r="AY26" s="11">
        <f t="shared" si="22"/>
        <v>2</v>
      </c>
      <c r="AZ26" s="11">
        <f t="shared" si="23"/>
        <v>1</v>
      </c>
      <c r="BA26" s="11">
        <f t="shared" si="24"/>
        <v>2</v>
      </c>
      <c r="BB26" s="11">
        <f t="shared" si="25"/>
        <v>3</v>
      </c>
      <c r="BC26" s="11">
        <f t="shared" si="26"/>
        <v>3</v>
      </c>
      <c r="BE26" s="11">
        <f t="shared" si="33"/>
        <v>17</v>
      </c>
      <c r="BH26" s="11">
        <f t="shared" si="34"/>
        <v>296</v>
      </c>
      <c r="BI26" s="11">
        <f t="shared" si="35"/>
        <v>287</v>
      </c>
      <c r="BJ26" s="11">
        <f t="shared" si="36"/>
        <v>250</v>
      </c>
      <c r="BK26" s="11">
        <f t="shared" si="37"/>
        <v>235</v>
      </c>
      <c r="BL26" s="11">
        <f t="shared" si="38"/>
        <v>233</v>
      </c>
      <c r="BM26" s="11">
        <f t="shared" si="39"/>
        <v>226</v>
      </c>
      <c r="BN26" s="11">
        <f t="shared" si="40"/>
        <v>221</v>
      </c>
      <c r="BO26" s="11">
        <f t="shared" si="41"/>
        <v>215</v>
      </c>
      <c r="BP26" s="11">
        <f t="shared" si="42"/>
        <v>205</v>
      </c>
      <c r="BQ26" s="11">
        <f t="shared" si="43"/>
        <v>202</v>
      </c>
      <c r="BR26" s="11">
        <f t="shared" si="44"/>
        <v>194</v>
      </c>
      <c r="BS26" s="11">
        <f t="shared" si="45"/>
        <v>193</v>
      </c>
      <c r="BT26" s="11">
        <f t="shared" si="46"/>
        <v>158</v>
      </c>
      <c r="BU26" s="11">
        <f t="shared" si="27"/>
        <v>133</v>
      </c>
      <c r="BV26" s="11">
        <f t="shared" si="28"/>
        <v>131</v>
      </c>
      <c r="BW26" s="11">
        <f t="shared" si="29"/>
        <v>133</v>
      </c>
      <c r="BX26" s="11">
        <f t="shared" si="30"/>
        <v>131</v>
      </c>
      <c r="BY26" s="11">
        <f t="shared" si="31"/>
        <v>1</v>
      </c>
      <c r="CA26">
        <f t="shared" si="32"/>
        <v>3179</v>
      </c>
      <c r="EL26" s="11">
        <v>22</v>
      </c>
      <c r="EN26" s="11">
        <f t="shared" si="47"/>
        <v>22</v>
      </c>
      <c r="EO26" s="11" t="str">
        <f t="shared" si="48"/>
        <v>(20)</v>
      </c>
    </row>
    <row r="27" spans="1:145" ht="15.75">
      <c r="A27" s="8" t="str">
        <f t="shared" si="49"/>
        <v>23(23)</v>
      </c>
      <c r="B27" s="9" t="s">
        <v>100</v>
      </c>
      <c r="C27" s="10" t="s">
        <v>120</v>
      </c>
      <c r="D27" s="21">
        <f t="shared" si="1"/>
        <v>2848</v>
      </c>
      <c r="E27" s="19"/>
      <c r="F27" s="15">
        <f t="shared" si="2"/>
        <v>12</v>
      </c>
      <c r="G27" s="20">
        <f t="shared" si="3"/>
        <v>118.66666666666667</v>
      </c>
      <c r="H27" s="19"/>
      <c r="I27" s="15">
        <v>200</v>
      </c>
      <c r="J27" s="15">
        <v>226</v>
      </c>
      <c r="K27" s="15">
        <v>319</v>
      </c>
      <c r="L27" s="15">
        <v>186</v>
      </c>
      <c r="M27" s="15"/>
      <c r="N27" s="15"/>
      <c r="O27" s="15">
        <v>231</v>
      </c>
      <c r="P27" s="15">
        <v>307</v>
      </c>
      <c r="Q27" s="15">
        <v>224</v>
      </c>
      <c r="R27" s="54">
        <v>256</v>
      </c>
      <c r="S27" s="30">
        <v>203</v>
      </c>
      <c r="T27" s="55"/>
      <c r="U27" s="15"/>
      <c r="V27" s="71">
        <v>260</v>
      </c>
      <c r="W27" s="71"/>
      <c r="X27" s="15"/>
      <c r="Y27" s="15">
        <v>250</v>
      </c>
      <c r="Z27" s="15"/>
      <c r="AA27" s="15">
        <v>186</v>
      </c>
      <c r="AB27" s="25">
        <f t="shared" si="4"/>
        <v>19</v>
      </c>
      <c r="AC27" s="78" t="str">
        <f t="shared" si="5"/>
        <v>-</v>
      </c>
      <c r="AD27" s="78" t="str">
        <f t="shared" si="6"/>
        <v>-</v>
      </c>
      <c r="AE27" s="18">
        <v>23</v>
      </c>
      <c r="AF27" s="34">
        <v>23</v>
      </c>
      <c r="AG27" s="34">
        <f t="shared" si="7"/>
        <v>23</v>
      </c>
      <c r="AK27" s="11">
        <f t="shared" si="8"/>
        <v>2</v>
      </c>
      <c r="AL27" s="11">
        <f t="shared" si="9"/>
        <v>3</v>
      </c>
      <c r="AM27" s="11">
        <f t="shared" si="10"/>
        <v>3</v>
      </c>
      <c r="AN27" s="11">
        <f t="shared" si="11"/>
        <v>3</v>
      </c>
      <c r="AO27" s="11">
        <f t="shared" si="12"/>
        <v>2</v>
      </c>
      <c r="AP27" s="11">
        <f t="shared" si="13"/>
        <v>1</v>
      </c>
      <c r="AQ27" s="11">
        <f t="shared" si="14"/>
        <v>2</v>
      </c>
      <c r="AR27" s="11">
        <f t="shared" si="15"/>
        <v>3</v>
      </c>
      <c r="AS27" s="11">
        <f t="shared" si="16"/>
        <v>3</v>
      </c>
      <c r="AT27" s="11">
        <f t="shared" si="17"/>
        <v>3</v>
      </c>
      <c r="AU27" s="11">
        <f t="shared" si="18"/>
        <v>3</v>
      </c>
      <c r="AV27" s="11">
        <f t="shared" si="19"/>
        <v>2</v>
      </c>
      <c r="AW27" s="11">
        <f t="shared" si="20"/>
        <v>1</v>
      </c>
      <c r="AX27" s="11">
        <f t="shared" si="21"/>
        <v>2</v>
      </c>
      <c r="AY27" s="11">
        <f t="shared" si="22"/>
        <v>2</v>
      </c>
      <c r="AZ27" s="11">
        <f t="shared" si="23"/>
        <v>1</v>
      </c>
      <c r="BA27" s="11">
        <f t="shared" si="24"/>
        <v>2</v>
      </c>
      <c r="BB27" s="11">
        <f t="shared" si="25"/>
        <v>2</v>
      </c>
      <c r="BC27" s="11">
        <f t="shared" si="26"/>
        <v>2</v>
      </c>
      <c r="BE27" s="11">
        <f t="shared" si="33"/>
        <v>16</v>
      </c>
      <c r="BH27" s="11">
        <f t="shared" si="34"/>
        <v>319</v>
      </c>
      <c r="BI27" s="11">
        <f t="shared" si="35"/>
        <v>307</v>
      </c>
      <c r="BJ27" s="11">
        <f t="shared" si="36"/>
        <v>260</v>
      </c>
      <c r="BK27" s="11">
        <f t="shared" si="37"/>
        <v>256</v>
      </c>
      <c r="BL27" s="11">
        <f t="shared" si="38"/>
        <v>250</v>
      </c>
      <c r="BM27" s="11">
        <f t="shared" si="39"/>
        <v>231</v>
      </c>
      <c r="BN27" s="11">
        <f t="shared" si="40"/>
        <v>226</v>
      </c>
      <c r="BO27" s="11">
        <f t="shared" si="41"/>
        <v>224</v>
      </c>
      <c r="BP27" s="11">
        <f t="shared" si="42"/>
        <v>203</v>
      </c>
      <c r="BQ27" s="11">
        <f t="shared" si="43"/>
        <v>200</v>
      </c>
      <c r="BR27" s="11">
        <f t="shared" si="44"/>
        <v>186</v>
      </c>
      <c r="BS27" s="11">
        <f t="shared" si="45"/>
        <v>186</v>
      </c>
      <c r="BT27" s="11">
        <f t="shared" si="46"/>
      </c>
      <c r="BU27" s="11">
        <f t="shared" si="27"/>
      </c>
      <c r="BV27" s="11">
        <f t="shared" si="28"/>
      </c>
      <c r="BW27" s="11" t="str">
        <f t="shared" si="29"/>
        <v>-</v>
      </c>
      <c r="BX27" s="11" t="str">
        <f t="shared" si="30"/>
        <v>-</v>
      </c>
      <c r="BY27" s="11">
        <f t="shared" si="31"/>
        <v>4</v>
      </c>
      <c r="CA27">
        <f t="shared" si="32"/>
        <v>2848</v>
      </c>
      <c r="EL27" s="11">
        <v>23</v>
      </c>
      <c r="EN27" s="11">
        <f t="shared" si="47"/>
        <v>23</v>
      </c>
      <c r="EO27" s="11" t="str">
        <f t="shared" si="48"/>
        <v>(23)</v>
      </c>
    </row>
    <row r="28" spans="1:145" ht="15.75">
      <c r="A28" s="8" t="str">
        <f t="shared" si="49"/>
        <v>24(24)</v>
      </c>
      <c r="B28" s="9" t="s">
        <v>129</v>
      </c>
      <c r="C28" s="10" t="s">
        <v>36</v>
      </c>
      <c r="D28" s="21">
        <f t="shared" si="1"/>
        <v>2796</v>
      </c>
      <c r="E28" s="19"/>
      <c r="F28" s="15">
        <f t="shared" si="2"/>
        <v>14</v>
      </c>
      <c r="G28" s="20">
        <f t="shared" si="3"/>
        <v>105.10714285714286</v>
      </c>
      <c r="H28" s="19"/>
      <c r="I28" s="15">
        <v>300</v>
      </c>
      <c r="J28" s="15">
        <v>170</v>
      </c>
      <c r="K28" s="64">
        <v>147</v>
      </c>
      <c r="L28" s="15">
        <v>242</v>
      </c>
      <c r="M28" s="15">
        <v>159</v>
      </c>
      <c r="N28" s="15"/>
      <c r="O28" s="15">
        <v>269</v>
      </c>
      <c r="P28" s="15"/>
      <c r="Q28" s="65">
        <v>218</v>
      </c>
      <c r="R28" s="54"/>
      <c r="S28" s="30">
        <v>272</v>
      </c>
      <c r="T28" s="55">
        <v>207</v>
      </c>
      <c r="U28" s="15">
        <v>206</v>
      </c>
      <c r="V28" s="71">
        <v>230</v>
      </c>
      <c r="W28" s="71"/>
      <c r="X28" s="15">
        <v>160</v>
      </c>
      <c r="Y28" s="15"/>
      <c r="Z28" s="15">
        <v>179</v>
      </c>
      <c r="AA28" s="15">
        <v>184</v>
      </c>
      <c r="AB28" s="25">
        <f t="shared" si="4"/>
        <v>19</v>
      </c>
      <c r="AC28" s="78">
        <f t="shared" si="5"/>
        <v>147</v>
      </c>
      <c r="AD28" s="78" t="str">
        <f t="shared" si="6"/>
        <v>-</v>
      </c>
      <c r="AE28" s="18">
        <v>24</v>
      </c>
      <c r="AF28" s="34">
        <v>24</v>
      </c>
      <c r="AG28" s="34">
        <f t="shared" si="7"/>
        <v>24</v>
      </c>
      <c r="AK28" s="11">
        <f t="shared" si="8"/>
        <v>2</v>
      </c>
      <c r="AL28" s="11">
        <f t="shared" si="9"/>
        <v>3</v>
      </c>
      <c r="AM28" s="11">
        <f t="shared" si="10"/>
        <v>3</v>
      </c>
      <c r="AN28" s="11">
        <f t="shared" si="11"/>
        <v>3</v>
      </c>
      <c r="AO28" s="11">
        <f t="shared" si="12"/>
        <v>3</v>
      </c>
      <c r="AP28" s="11">
        <f t="shared" si="13"/>
        <v>2</v>
      </c>
      <c r="AQ28" s="11">
        <f t="shared" si="14"/>
        <v>2</v>
      </c>
      <c r="AR28" s="11">
        <f t="shared" si="15"/>
        <v>2</v>
      </c>
      <c r="AS28" s="11">
        <f t="shared" si="16"/>
        <v>2</v>
      </c>
      <c r="AT28" s="11">
        <f t="shared" si="17"/>
        <v>2</v>
      </c>
      <c r="AU28" s="11">
        <f t="shared" si="18"/>
        <v>2</v>
      </c>
      <c r="AV28" s="11">
        <f t="shared" si="19"/>
        <v>3</v>
      </c>
      <c r="AW28" s="11">
        <f t="shared" si="20"/>
        <v>3</v>
      </c>
      <c r="AX28" s="11">
        <f t="shared" si="21"/>
        <v>3</v>
      </c>
      <c r="AY28" s="11">
        <f t="shared" si="22"/>
        <v>2</v>
      </c>
      <c r="AZ28" s="11">
        <f t="shared" si="23"/>
        <v>2</v>
      </c>
      <c r="BA28" s="11">
        <f t="shared" si="24"/>
        <v>2</v>
      </c>
      <c r="BB28" s="11">
        <f t="shared" si="25"/>
        <v>2</v>
      </c>
      <c r="BC28" s="11">
        <f t="shared" si="26"/>
        <v>3</v>
      </c>
      <c r="BE28" s="11">
        <f t="shared" si="33"/>
        <v>19</v>
      </c>
      <c r="BH28" s="11">
        <f t="shared" si="34"/>
        <v>300</v>
      </c>
      <c r="BI28" s="11">
        <f t="shared" si="35"/>
        <v>272</v>
      </c>
      <c r="BJ28" s="11">
        <f t="shared" si="36"/>
        <v>269</v>
      </c>
      <c r="BK28" s="11">
        <f t="shared" si="37"/>
        <v>242</v>
      </c>
      <c r="BL28" s="11">
        <f t="shared" si="38"/>
        <v>230</v>
      </c>
      <c r="BM28" s="11">
        <f t="shared" si="39"/>
        <v>218</v>
      </c>
      <c r="BN28" s="11">
        <f t="shared" si="40"/>
        <v>207</v>
      </c>
      <c r="BO28" s="11">
        <f t="shared" si="41"/>
        <v>206</v>
      </c>
      <c r="BP28" s="11">
        <f t="shared" si="42"/>
        <v>184</v>
      </c>
      <c r="BQ28" s="11">
        <f t="shared" si="43"/>
        <v>179</v>
      </c>
      <c r="BR28" s="11">
        <f t="shared" si="44"/>
        <v>170</v>
      </c>
      <c r="BS28" s="11">
        <f t="shared" si="45"/>
        <v>160</v>
      </c>
      <c r="BT28" s="11">
        <f t="shared" si="46"/>
        <v>159</v>
      </c>
      <c r="BU28" s="11">
        <f t="shared" si="27"/>
        <v>147</v>
      </c>
      <c r="BV28" s="11">
        <f t="shared" si="28"/>
      </c>
      <c r="BW28" s="11">
        <f t="shared" si="29"/>
        <v>147</v>
      </c>
      <c r="BX28" s="11" t="str">
        <f t="shared" si="30"/>
        <v>-</v>
      </c>
      <c r="BY28" s="11">
        <f t="shared" si="31"/>
        <v>2</v>
      </c>
      <c r="CA28">
        <f t="shared" si="32"/>
        <v>2943</v>
      </c>
      <c r="EL28" s="11">
        <v>24</v>
      </c>
      <c r="EN28" s="11">
        <f t="shared" si="47"/>
        <v>24</v>
      </c>
      <c r="EO28" s="11" t="str">
        <f t="shared" si="48"/>
        <v>(24)</v>
      </c>
    </row>
    <row r="29" spans="1:145" ht="15.75">
      <c r="A29" s="8" t="str">
        <f t="shared" si="49"/>
        <v>25(25)</v>
      </c>
      <c r="B29" s="9" t="s">
        <v>167</v>
      </c>
      <c r="C29" s="10" t="s">
        <v>36</v>
      </c>
      <c r="D29" s="21">
        <f t="shared" si="1"/>
        <v>2768</v>
      </c>
      <c r="E29" s="19"/>
      <c r="F29" s="15">
        <f t="shared" si="2"/>
        <v>13</v>
      </c>
      <c r="G29" s="20">
        <f t="shared" si="3"/>
        <v>106.46153846153847</v>
      </c>
      <c r="H29" s="19"/>
      <c r="I29" s="15">
        <v>240</v>
      </c>
      <c r="J29" s="15">
        <v>156</v>
      </c>
      <c r="K29" s="15">
        <v>258</v>
      </c>
      <c r="L29" s="15">
        <v>223</v>
      </c>
      <c r="M29" s="15">
        <v>295</v>
      </c>
      <c r="N29" s="15"/>
      <c r="O29" s="15"/>
      <c r="P29" s="15">
        <v>204</v>
      </c>
      <c r="Q29" s="15">
        <v>200</v>
      </c>
      <c r="R29" s="54"/>
      <c r="S29" s="30"/>
      <c r="T29" s="55">
        <v>170</v>
      </c>
      <c r="U29" s="15">
        <v>186</v>
      </c>
      <c r="V29" s="65">
        <v>193</v>
      </c>
      <c r="W29" s="77"/>
      <c r="X29" s="15">
        <v>203</v>
      </c>
      <c r="Y29" s="15"/>
      <c r="Z29" s="65">
        <v>229</v>
      </c>
      <c r="AA29" s="15">
        <v>211</v>
      </c>
      <c r="AB29" s="25">
        <f t="shared" si="4"/>
        <v>19</v>
      </c>
      <c r="AC29" s="78" t="str">
        <f t="shared" si="5"/>
        <v>-</v>
      </c>
      <c r="AD29" s="78" t="str">
        <f t="shared" si="6"/>
        <v>-</v>
      </c>
      <c r="AE29" s="18">
        <v>25</v>
      </c>
      <c r="AF29" s="34">
        <v>25</v>
      </c>
      <c r="AG29" s="34">
        <f t="shared" si="7"/>
        <v>25</v>
      </c>
      <c r="AK29" s="11">
        <f t="shared" si="8"/>
        <v>2</v>
      </c>
      <c r="AL29" s="11">
        <f t="shared" si="9"/>
        <v>3</v>
      </c>
      <c r="AM29" s="11">
        <f t="shared" si="10"/>
        <v>3</v>
      </c>
      <c r="AN29" s="11">
        <f t="shared" si="11"/>
        <v>3</v>
      </c>
      <c r="AO29" s="11">
        <f t="shared" si="12"/>
        <v>3</v>
      </c>
      <c r="AP29" s="11">
        <f t="shared" si="13"/>
        <v>2</v>
      </c>
      <c r="AQ29" s="11">
        <f t="shared" si="14"/>
        <v>1</v>
      </c>
      <c r="AR29" s="11">
        <f t="shared" si="15"/>
        <v>2</v>
      </c>
      <c r="AS29" s="11">
        <f t="shared" si="16"/>
        <v>3</v>
      </c>
      <c r="AT29" s="11">
        <f t="shared" si="17"/>
        <v>2</v>
      </c>
      <c r="AU29" s="11">
        <f t="shared" si="18"/>
        <v>1</v>
      </c>
      <c r="AV29" s="11">
        <f t="shared" si="19"/>
        <v>2</v>
      </c>
      <c r="AW29" s="11">
        <f t="shared" si="20"/>
        <v>3</v>
      </c>
      <c r="AX29" s="11">
        <f t="shared" si="21"/>
        <v>3</v>
      </c>
      <c r="AY29" s="11">
        <f t="shared" si="22"/>
        <v>2</v>
      </c>
      <c r="AZ29" s="11">
        <f t="shared" si="23"/>
        <v>2</v>
      </c>
      <c r="BA29" s="11">
        <f t="shared" si="24"/>
        <v>2</v>
      </c>
      <c r="BB29" s="11">
        <f t="shared" si="25"/>
        <v>2</v>
      </c>
      <c r="BC29" s="11">
        <f t="shared" si="26"/>
        <v>3</v>
      </c>
      <c r="BE29" s="11">
        <f t="shared" si="33"/>
        <v>17</v>
      </c>
      <c r="BH29" s="11">
        <f t="shared" si="34"/>
        <v>295</v>
      </c>
      <c r="BI29" s="11">
        <f t="shared" si="35"/>
        <v>258</v>
      </c>
      <c r="BJ29" s="11">
        <f t="shared" si="36"/>
        <v>240</v>
      </c>
      <c r="BK29" s="11">
        <f t="shared" si="37"/>
        <v>229</v>
      </c>
      <c r="BL29" s="11">
        <f t="shared" si="38"/>
        <v>223</v>
      </c>
      <c r="BM29" s="11">
        <f t="shared" si="39"/>
        <v>211</v>
      </c>
      <c r="BN29" s="11">
        <f t="shared" si="40"/>
        <v>204</v>
      </c>
      <c r="BO29" s="11">
        <f t="shared" si="41"/>
        <v>203</v>
      </c>
      <c r="BP29" s="11">
        <f t="shared" si="42"/>
        <v>200</v>
      </c>
      <c r="BQ29" s="11">
        <f t="shared" si="43"/>
        <v>193</v>
      </c>
      <c r="BR29" s="11">
        <f t="shared" si="44"/>
        <v>186</v>
      </c>
      <c r="BS29" s="11">
        <f t="shared" si="45"/>
        <v>170</v>
      </c>
      <c r="BT29" s="11">
        <f t="shared" si="46"/>
        <v>156</v>
      </c>
      <c r="BU29" s="11">
        <f t="shared" si="27"/>
      </c>
      <c r="BV29" s="11">
        <f t="shared" si="28"/>
      </c>
      <c r="BW29" s="11" t="str">
        <f t="shared" si="29"/>
        <v>-</v>
      </c>
      <c r="BX29" s="11" t="str">
        <f t="shared" si="30"/>
        <v>-</v>
      </c>
      <c r="BY29" s="11">
        <f t="shared" si="31"/>
        <v>3</v>
      </c>
      <c r="CA29">
        <f t="shared" si="32"/>
        <v>2768</v>
      </c>
      <c r="EL29" s="11">
        <v>25</v>
      </c>
      <c r="EN29" s="11">
        <f t="shared" si="47"/>
        <v>25</v>
      </c>
      <c r="EO29" s="11" t="str">
        <f t="shared" si="48"/>
        <v>(25)</v>
      </c>
    </row>
    <row r="30" spans="1:145" ht="15.75">
      <c r="A30" s="8" t="str">
        <f t="shared" si="49"/>
        <v>26(35)</v>
      </c>
      <c r="B30" s="9" t="s">
        <v>270</v>
      </c>
      <c r="C30" s="10" t="s">
        <v>271</v>
      </c>
      <c r="D30" s="21">
        <f t="shared" si="1"/>
        <v>2653</v>
      </c>
      <c r="E30" s="19"/>
      <c r="F30" s="15">
        <f t="shared" si="2"/>
        <v>10</v>
      </c>
      <c r="G30" s="20">
        <f t="shared" si="3"/>
        <v>132.65</v>
      </c>
      <c r="H30" s="19"/>
      <c r="I30" s="15"/>
      <c r="J30" s="15"/>
      <c r="K30" s="15">
        <v>274</v>
      </c>
      <c r="L30" s="15">
        <v>151</v>
      </c>
      <c r="M30" s="15">
        <v>170</v>
      </c>
      <c r="N30" s="15"/>
      <c r="O30" s="15"/>
      <c r="P30" s="15"/>
      <c r="Q30" s="15"/>
      <c r="R30" s="54"/>
      <c r="S30" s="30">
        <v>271</v>
      </c>
      <c r="T30" s="55">
        <v>307</v>
      </c>
      <c r="U30" s="15">
        <v>289</v>
      </c>
      <c r="V30" s="15">
        <v>335</v>
      </c>
      <c r="W30" s="71"/>
      <c r="X30" s="15">
        <v>182</v>
      </c>
      <c r="Y30" s="15"/>
      <c r="Z30" s="15">
        <v>320</v>
      </c>
      <c r="AA30" s="15">
        <v>354</v>
      </c>
      <c r="AB30" s="25">
        <f t="shared" si="4"/>
        <v>19</v>
      </c>
      <c r="AC30" s="78" t="str">
        <f t="shared" si="5"/>
        <v>-</v>
      </c>
      <c r="AD30" s="78" t="str">
        <f t="shared" si="6"/>
        <v>-</v>
      </c>
      <c r="AE30" s="18">
        <v>35</v>
      </c>
      <c r="AF30" s="34">
        <v>26</v>
      </c>
      <c r="AG30" s="34">
        <f t="shared" si="7"/>
        <v>26</v>
      </c>
      <c r="AK30" s="11">
        <f t="shared" si="8"/>
        <v>1</v>
      </c>
      <c r="AL30" s="11">
        <f t="shared" si="9"/>
        <v>1</v>
      </c>
      <c r="AM30" s="11">
        <f t="shared" si="10"/>
        <v>2</v>
      </c>
      <c r="AN30" s="11">
        <f t="shared" si="11"/>
        <v>3</v>
      </c>
      <c r="AO30" s="11">
        <f t="shared" si="12"/>
        <v>3</v>
      </c>
      <c r="AP30" s="11">
        <f t="shared" si="13"/>
        <v>2</v>
      </c>
      <c r="AQ30" s="11">
        <f t="shared" si="14"/>
        <v>1</v>
      </c>
      <c r="AR30" s="11">
        <f t="shared" si="15"/>
        <v>1</v>
      </c>
      <c r="AS30" s="11">
        <f t="shared" si="16"/>
        <v>1</v>
      </c>
      <c r="AT30" s="11">
        <f t="shared" si="17"/>
        <v>1</v>
      </c>
      <c r="AU30" s="11">
        <f t="shared" si="18"/>
        <v>2</v>
      </c>
      <c r="AV30" s="11">
        <f t="shared" si="19"/>
        <v>3</v>
      </c>
      <c r="AW30" s="11">
        <f t="shared" si="20"/>
        <v>3</v>
      </c>
      <c r="AX30" s="11">
        <f t="shared" si="21"/>
        <v>3</v>
      </c>
      <c r="AY30" s="11">
        <f t="shared" si="22"/>
        <v>2</v>
      </c>
      <c r="AZ30" s="11">
        <f t="shared" si="23"/>
        <v>2</v>
      </c>
      <c r="BA30" s="11">
        <f t="shared" si="24"/>
        <v>2</v>
      </c>
      <c r="BB30" s="11">
        <f t="shared" si="25"/>
        <v>2</v>
      </c>
      <c r="BC30" s="11">
        <f t="shared" si="26"/>
        <v>3</v>
      </c>
      <c r="BE30" s="11">
        <f t="shared" si="33"/>
        <v>13</v>
      </c>
      <c r="BH30" s="11">
        <f t="shared" si="34"/>
        <v>354</v>
      </c>
      <c r="BI30" s="11">
        <f t="shared" si="35"/>
        <v>335</v>
      </c>
      <c r="BJ30" s="11">
        <f t="shared" si="36"/>
        <v>320</v>
      </c>
      <c r="BK30" s="11">
        <f t="shared" si="37"/>
        <v>307</v>
      </c>
      <c r="BL30" s="11">
        <f t="shared" si="38"/>
        <v>289</v>
      </c>
      <c r="BM30" s="11">
        <f t="shared" si="39"/>
        <v>274</v>
      </c>
      <c r="BN30" s="11">
        <f t="shared" si="40"/>
        <v>271</v>
      </c>
      <c r="BO30" s="11">
        <f t="shared" si="41"/>
        <v>182</v>
      </c>
      <c r="BP30" s="11">
        <f t="shared" si="42"/>
        <v>170</v>
      </c>
      <c r="BQ30" s="11">
        <f t="shared" si="43"/>
        <v>151</v>
      </c>
      <c r="BR30" s="11">
        <f t="shared" si="44"/>
      </c>
      <c r="BS30" s="11">
        <f t="shared" si="45"/>
      </c>
      <c r="BT30" s="11">
        <f t="shared" si="46"/>
      </c>
      <c r="BU30" s="11">
        <f t="shared" si="27"/>
      </c>
      <c r="BV30" s="11">
        <f t="shared" si="28"/>
      </c>
      <c r="BW30" s="11" t="str">
        <f t="shared" si="29"/>
        <v>-</v>
      </c>
      <c r="BX30" s="11" t="str">
        <f t="shared" si="30"/>
        <v>-</v>
      </c>
      <c r="BY30" s="11">
        <f t="shared" si="31"/>
        <v>6</v>
      </c>
      <c r="CA30">
        <f t="shared" si="32"/>
        <v>2653</v>
      </c>
      <c r="EL30" s="11">
        <v>26</v>
      </c>
      <c r="EN30" s="11">
        <f t="shared" si="47"/>
        <v>26</v>
      </c>
      <c r="EO30" s="11" t="str">
        <f t="shared" si="48"/>
        <v>(35)</v>
      </c>
    </row>
    <row r="31" spans="1:145" ht="15.75">
      <c r="A31" s="8" t="str">
        <f t="shared" si="49"/>
        <v>27(29)</v>
      </c>
      <c r="B31" s="9" t="s">
        <v>176</v>
      </c>
      <c r="C31" s="10" t="s">
        <v>120</v>
      </c>
      <c r="D31" s="21">
        <f t="shared" si="1"/>
        <v>2508</v>
      </c>
      <c r="E31" s="19"/>
      <c r="F31" s="15">
        <f t="shared" si="2"/>
        <v>11</v>
      </c>
      <c r="G31" s="20">
        <f t="shared" si="3"/>
        <v>114</v>
      </c>
      <c r="H31" s="19"/>
      <c r="I31" s="15"/>
      <c r="J31" s="15">
        <v>281</v>
      </c>
      <c r="K31" s="15">
        <v>256</v>
      </c>
      <c r="L31" s="15">
        <v>170</v>
      </c>
      <c r="M31" s="15"/>
      <c r="N31" s="15"/>
      <c r="O31" s="15"/>
      <c r="P31" s="15">
        <v>117</v>
      </c>
      <c r="Q31" s="15">
        <v>162</v>
      </c>
      <c r="R31" s="54">
        <v>229</v>
      </c>
      <c r="S31" s="30">
        <v>198</v>
      </c>
      <c r="T31" s="55"/>
      <c r="U31" s="15">
        <v>171</v>
      </c>
      <c r="V31" s="15">
        <v>286</v>
      </c>
      <c r="W31" s="71"/>
      <c r="X31" s="15"/>
      <c r="Y31" s="15">
        <v>351</v>
      </c>
      <c r="Z31" s="15"/>
      <c r="AA31" s="15">
        <v>287</v>
      </c>
      <c r="AB31" s="25">
        <f t="shared" si="4"/>
        <v>19</v>
      </c>
      <c r="AC31" s="78" t="str">
        <f t="shared" si="5"/>
        <v>-</v>
      </c>
      <c r="AD31" s="78" t="str">
        <f t="shared" si="6"/>
        <v>-</v>
      </c>
      <c r="AE31" s="18">
        <v>29</v>
      </c>
      <c r="AF31" s="34">
        <v>27</v>
      </c>
      <c r="AG31" s="34">
        <f t="shared" si="7"/>
        <v>27</v>
      </c>
      <c r="AK31" s="11">
        <f t="shared" si="8"/>
        <v>1</v>
      </c>
      <c r="AL31" s="11">
        <f t="shared" si="9"/>
        <v>2</v>
      </c>
      <c r="AM31" s="11">
        <f t="shared" si="10"/>
        <v>3</v>
      </c>
      <c r="AN31" s="11">
        <f t="shared" si="11"/>
        <v>3</v>
      </c>
      <c r="AO31" s="11">
        <f t="shared" si="12"/>
        <v>2</v>
      </c>
      <c r="AP31" s="11">
        <f t="shared" si="13"/>
        <v>1</v>
      </c>
      <c r="AQ31" s="11">
        <f t="shared" si="14"/>
        <v>1</v>
      </c>
      <c r="AR31" s="11">
        <f t="shared" si="15"/>
        <v>2</v>
      </c>
      <c r="AS31" s="11">
        <f t="shared" si="16"/>
        <v>3</v>
      </c>
      <c r="AT31" s="11">
        <f t="shared" si="17"/>
        <v>3</v>
      </c>
      <c r="AU31" s="11">
        <f t="shared" si="18"/>
        <v>3</v>
      </c>
      <c r="AV31" s="11">
        <f t="shared" si="19"/>
        <v>2</v>
      </c>
      <c r="AW31" s="11">
        <f t="shared" si="20"/>
        <v>2</v>
      </c>
      <c r="AX31" s="11">
        <f t="shared" si="21"/>
        <v>3</v>
      </c>
      <c r="AY31" s="11">
        <f t="shared" si="22"/>
        <v>2</v>
      </c>
      <c r="AZ31" s="11">
        <f t="shared" si="23"/>
        <v>1</v>
      </c>
      <c r="BA31" s="11">
        <f t="shared" si="24"/>
        <v>2</v>
      </c>
      <c r="BB31" s="11">
        <f t="shared" si="25"/>
        <v>2</v>
      </c>
      <c r="BC31" s="11">
        <f t="shared" si="26"/>
        <v>2</v>
      </c>
      <c r="BE31" s="11">
        <f t="shared" si="33"/>
        <v>15</v>
      </c>
      <c r="BH31" s="11">
        <f t="shared" si="34"/>
        <v>351</v>
      </c>
      <c r="BI31" s="11">
        <f t="shared" si="35"/>
        <v>287</v>
      </c>
      <c r="BJ31" s="11">
        <f t="shared" si="36"/>
        <v>286</v>
      </c>
      <c r="BK31" s="11">
        <f t="shared" si="37"/>
        <v>281</v>
      </c>
      <c r="BL31" s="11">
        <f t="shared" si="38"/>
        <v>256</v>
      </c>
      <c r="BM31" s="11">
        <f t="shared" si="39"/>
        <v>229</v>
      </c>
      <c r="BN31" s="11">
        <f t="shared" si="40"/>
        <v>198</v>
      </c>
      <c r="BO31" s="11">
        <f t="shared" si="41"/>
        <v>171</v>
      </c>
      <c r="BP31" s="11">
        <f t="shared" si="42"/>
        <v>170</v>
      </c>
      <c r="BQ31" s="11">
        <f t="shared" si="43"/>
        <v>162</v>
      </c>
      <c r="BR31" s="11">
        <f t="shared" si="44"/>
        <v>117</v>
      </c>
      <c r="BS31" s="11">
        <f t="shared" si="45"/>
      </c>
      <c r="BT31" s="11">
        <f t="shared" si="46"/>
      </c>
      <c r="BU31" s="11">
        <f t="shared" si="27"/>
      </c>
      <c r="BV31" s="11">
        <f t="shared" si="28"/>
      </c>
      <c r="BW31" s="11" t="str">
        <f t="shared" si="29"/>
        <v>-</v>
      </c>
      <c r="BX31" s="11" t="str">
        <f t="shared" si="30"/>
        <v>-</v>
      </c>
      <c r="BY31" s="11">
        <f t="shared" si="31"/>
        <v>5</v>
      </c>
      <c r="CA31">
        <f t="shared" si="32"/>
        <v>2508</v>
      </c>
      <c r="EL31" s="11">
        <v>27</v>
      </c>
      <c r="EN31" s="11">
        <f t="shared" si="47"/>
        <v>27</v>
      </c>
      <c r="EO31" s="11" t="str">
        <f t="shared" si="48"/>
        <v>(29)</v>
      </c>
    </row>
    <row r="32" spans="1:145" ht="15.75">
      <c r="A32" s="8" t="str">
        <f t="shared" si="49"/>
        <v>28(26)</v>
      </c>
      <c r="B32" s="9" t="s">
        <v>99</v>
      </c>
      <c r="C32" s="10" t="s">
        <v>62</v>
      </c>
      <c r="D32" s="21">
        <f t="shared" si="1"/>
        <v>2486</v>
      </c>
      <c r="E32" s="19"/>
      <c r="F32" s="15">
        <f t="shared" si="2"/>
        <v>13</v>
      </c>
      <c r="G32" s="20">
        <f t="shared" si="3"/>
        <v>95.61538461538461</v>
      </c>
      <c r="H32" s="19"/>
      <c r="I32" s="15">
        <v>226</v>
      </c>
      <c r="J32" s="15">
        <v>157</v>
      </c>
      <c r="K32" s="15">
        <v>219</v>
      </c>
      <c r="L32" s="15">
        <v>195</v>
      </c>
      <c r="M32" s="15"/>
      <c r="N32" s="15"/>
      <c r="O32" s="15"/>
      <c r="P32" s="15">
        <v>199</v>
      </c>
      <c r="Q32" s="15">
        <v>144</v>
      </c>
      <c r="R32" s="54">
        <v>189</v>
      </c>
      <c r="S32" s="30"/>
      <c r="T32" s="55">
        <v>207</v>
      </c>
      <c r="U32" s="15">
        <v>163</v>
      </c>
      <c r="V32" s="71">
        <v>276</v>
      </c>
      <c r="W32" s="71"/>
      <c r="X32" s="15"/>
      <c r="Y32" s="15">
        <v>200</v>
      </c>
      <c r="Z32" s="15">
        <v>129</v>
      </c>
      <c r="AA32" s="15">
        <v>182</v>
      </c>
      <c r="AB32" s="25">
        <f t="shared" si="4"/>
        <v>19</v>
      </c>
      <c r="AC32" s="78" t="str">
        <f t="shared" si="5"/>
        <v>-</v>
      </c>
      <c r="AD32" s="78" t="str">
        <f t="shared" si="6"/>
        <v>-</v>
      </c>
      <c r="AE32" s="18">
        <v>26</v>
      </c>
      <c r="AF32" s="34">
        <v>28</v>
      </c>
      <c r="AG32" s="34">
        <f t="shared" si="7"/>
        <v>28</v>
      </c>
      <c r="AK32" s="11">
        <f t="shared" si="8"/>
        <v>2</v>
      </c>
      <c r="AL32" s="11">
        <f t="shared" si="9"/>
        <v>3</v>
      </c>
      <c r="AM32" s="11">
        <f t="shared" si="10"/>
        <v>3</v>
      </c>
      <c r="AN32" s="11">
        <f t="shared" si="11"/>
        <v>3</v>
      </c>
      <c r="AO32" s="11">
        <f t="shared" si="12"/>
        <v>2</v>
      </c>
      <c r="AP32" s="11">
        <f t="shared" si="13"/>
        <v>1</v>
      </c>
      <c r="AQ32" s="11">
        <f t="shared" si="14"/>
        <v>1</v>
      </c>
      <c r="AR32" s="11">
        <f t="shared" si="15"/>
        <v>2</v>
      </c>
      <c r="AS32" s="11">
        <f t="shared" si="16"/>
        <v>3</v>
      </c>
      <c r="AT32" s="11">
        <f t="shared" si="17"/>
        <v>3</v>
      </c>
      <c r="AU32" s="11">
        <f t="shared" si="18"/>
        <v>2</v>
      </c>
      <c r="AV32" s="11">
        <f t="shared" si="19"/>
        <v>2</v>
      </c>
      <c r="AW32" s="11">
        <f t="shared" si="20"/>
        <v>3</v>
      </c>
      <c r="AX32" s="11">
        <f t="shared" si="21"/>
        <v>3</v>
      </c>
      <c r="AY32" s="11">
        <f t="shared" si="22"/>
        <v>2</v>
      </c>
      <c r="AZ32" s="11">
        <f t="shared" si="23"/>
        <v>1</v>
      </c>
      <c r="BA32" s="11">
        <f t="shared" si="24"/>
        <v>2</v>
      </c>
      <c r="BB32" s="11">
        <f t="shared" si="25"/>
        <v>3</v>
      </c>
      <c r="BC32" s="11">
        <f t="shared" si="26"/>
        <v>3</v>
      </c>
      <c r="BE32" s="11">
        <f t="shared" si="33"/>
        <v>16</v>
      </c>
      <c r="BH32" s="11">
        <f t="shared" si="34"/>
        <v>276</v>
      </c>
      <c r="BI32" s="11">
        <f t="shared" si="35"/>
        <v>226</v>
      </c>
      <c r="BJ32" s="11">
        <f t="shared" si="36"/>
        <v>219</v>
      </c>
      <c r="BK32" s="11">
        <f t="shared" si="37"/>
        <v>207</v>
      </c>
      <c r="BL32" s="11">
        <f t="shared" si="38"/>
        <v>200</v>
      </c>
      <c r="BM32" s="11">
        <f t="shared" si="39"/>
        <v>199</v>
      </c>
      <c r="BN32" s="11">
        <f t="shared" si="40"/>
        <v>195</v>
      </c>
      <c r="BO32" s="11">
        <f t="shared" si="41"/>
        <v>189</v>
      </c>
      <c r="BP32" s="11">
        <f t="shared" si="42"/>
        <v>182</v>
      </c>
      <c r="BQ32" s="11">
        <f t="shared" si="43"/>
        <v>163</v>
      </c>
      <c r="BR32" s="11">
        <f t="shared" si="44"/>
        <v>157</v>
      </c>
      <c r="BS32" s="11">
        <f t="shared" si="45"/>
        <v>144</v>
      </c>
      <c r="BT32" s="11">
        <f t="shared" si="46"/>
        <v>129</v>
      </c>
      <c r="BU32" s="11">
        <f t="shared" si="27"/>
      </c>
      <c r="BV32" s="11">
        <f t="shared" si="28"/>
      </c>
      <c r="BW32" s="11" t="str">
        <f t="shared" si="29"/>
        <v>-</v>
      </c>
      <c r="BX32" s="11" t="str">
        <f t="shared" si="30"/>
        <v>-</v>
      </c>
      <c r="BY32" s="11">
        <f t="shared" si="31"/>
        <v>3</v>
      </c>
      <c r="CA32">
        <f t="shared" si="32"/>
        <v>2486</v>
      </c>
      <c r="EL32" s="11">
        <v>28</v>
      </c>
      <c r="EN32" s="11">
        <f t="shared" si="47"/>
        <v>28</v>
      </c>
      <c r="EO32" s="11" t="str">
        <f t="shared" si="48"/>
        <v>(26)</v>
      </c>
    </row>
    <row r="33" spans="1:145" ht="15.75">
      <c r="A33" s="8" t="str">
        <f t="shared" si="49"/>
        <v>29(27)</v>
      </c>
      <c r="B33" s="9" t="s">
        <v>177</v>
      </c>
      <c r="C33" s="10" t="s">
        <v>62</v>
      </c>
      <c r="D33" s="21">
        <f t="shared" si="1"/>
        <v>2413</v>
      </c>
      <c r="E33" s="19"/>
      <c r="F33" s="15">
        <f t="shared" si="2"/>
        <v>13</v>
      </c>
      <c r="G33" s="20">
        <f t="shared" si="3"/>
        <v>92.8076923076923</v>
      </c>
      <c r="H33" s="19"/>
      <c r="I33" s="15">
        <v>161</v>
      </c>
      <c r="J33" s="15">
        <v>193</v>
      </c>
      <c r="K33" s="15">
        <v>194</v>
      </c>
      <c r="L33" s="15">
        <v>196</v>
      </c>
      <c r="M33" s="15"/>
      <c r="N33" s="15"/>
      <c r="O33" s="15"/>
      <c r="P33" s="15">
        <v>170</v>
      </c>
      <c r="Q33" s="15">
        <v>167</v>
      </c>
      <c r="R33" s="54">
        <v>198</v>
      </c>
      <c r="S33" s="30"/>
      <c r="T33" s="55">
        <v>215</v>
      </c>
      <c r="U33" s="15">
        <v>201</v>
      </c>
      <c r="V33" s="15">
        <v>142</v>
      </c>
      <c r="W33" s="71"/>
      <c r="X33" s="15"/>
      <c r="Y33" s="15">
        <v>233</v>
      </c>
      <c r="Z33" s="15">
        <v>182</v>
      </c>
      <c r="AA33" s="15">
        <v>161</v>
      </c>
      <c r="AB33" s="25">
        <f t="shared" si="4"/>
        <v>19</v>
      </c>
      <c r="AC33" s="78" t="str">
        <f t="shared" si="5"/>
        <v>-</v>
      </c>
      <c r="AD33" s="78" t="str">
        <f t="shared" si="6"/>
        <v>-</v>
      </c>
      <c r="AE33" s="18">
        <v>27</v>
      </c>
      <c r="AF33" s="34">
        <v>29</v>
      </c>
      <c r="AG33" s="34">
        <f t="shared" si="7"/>
        <v>29</v>
      </c>
      <c r="AK33" s="11">
        <f t="shared" si="8"/>
        <v>2</v>
      </c>
      <c r="AL33" s="11">
        <f t="shared" si="9"/>
        <v>3</v>
      </c>
      <c r="AM33" s="11">
        <f t="shared" si="10"/>
        <v>3</v>
      </c>
      <c r="AN33" s="11">
        <f t="shared" si="11"/>
        <v>3</v>
      </c>
      <c r="AO33" s="11">
        <f t="shared" si="12"/>
        <v>2</v>
      </c>
      <c r="AP33" s="11">
        <f t="shared" si="13"/>
        <v>1</v>
      </c>
      <c r="AQ33" s="11">
        <f t="shared" si="14"/>
        <v>1</v>
      </c>
      <c r="AR33" s="11">
        <f t="shared" si="15"/>
        <v>2</v>
      </c>
      <c r="AS33" s="11">
        <f t="shared" si="16"/>
        <v>3</v>
      </c>
      <c r="AT33" s="11">
        <f t="shared" si="17"/>
        <v>3</v>
      </c>
      <c r="AU33" s="11">
        <f t="shared" si="18"/>
        <v>2</v>
      </c>
      <c r="AV33" s="11">
        <f t="shared" si="19"/>
        <v>2</v>
      </c>
      <c r="AW33" s="11">
        <f t="shared" si="20"/>
        <v>3</v>
      </c>
      <c r="AX33" s="11">
        <f t="shared" si="21"/>
        <v>3</v>
      </c>
      <c r="AY33" s="11">
        <f t="shared" si="22"/>
        <v>2</v>
      </c>
      <c r="AZ33" s="11">
        <f t="shared" si="23"/>
        <v>1</v>
      </c>
      <c r="BA33" s="11">
        <f t="shared" si="24"/>
        <v>2</v>
      </c>
      <c r="BB33" s="11">
        <f t="shared" si="25"/>
        <v>3</v>
      </c>
      <c r="BC33" s="11">
        <f t="shared" si="26"/>
        <v>3</v>
      </c>
      <c r="BE33" s="11">
        <f t="shared" si="33"/>
        <v>16</v>
      </c>
      <c r="BH33" s="11">
        <f t="shared" si="34"/>
        <v>233</v>
      </c>
      <c r="BI33" s="11">
        <f t="shared" si="35"/>
        <v>215</v>
      </c>
      <c r="BJ33" s="11">
        <f t="shared" si="36"/>
        <v>201</v>
      </c>
      <c r="BK33" s="11">
        <f t="shared" si="37"/>
        <v>198</v>
      </c>
      <c r="BL33" s="11">
        <f t="shared" si="38"/>
        <v>196</v>
      </c>
      <c r="BM33" s="11">
        <f t="shared" si="39"/>
        <v>194</v>
      </c>
      <c r="BN33" s="11">
        <f t="shared" si="40"/>
        <v>193</v>
      </c>
      <c r="BO33" s="11">
        <f t="shared" si="41"/>
        <v>182</v>
      </c>
      <c r="BP33" s="11">
        <f t="shared" si="42"/>
        <v>170</v>
      </c>
      <c r="BQ33" s="11">
        <f t="shared" si="43"/>
        <v>167</v>
      </c>
      <c r="BR33" s="11">
        <f t="shared" si="44"/>
        <v>161</v>
      </c>
      <c r="BS33" s="11">
        <f t="shared" si="45"/>
        <v>161</v>
      </c>
      <c r="BT33" s="11">
        <f t="shared" si="46"/>
        <v>142</v>
      </c>
      <c r="BU33" s="11">
        <f t="shared" si="27"/>
      </c>
      <c r="BV33" s="11">
        <f t="shared" si="28"/>
      </c>
      <c r="BW33" s="11" t="str">
        <f t="shared" si="29"/>
        <v>-</v>
      </c>
      <c r="BX33" s="11" t="str">
        <f t="shared" si="30"/>
        <v>-</v>
      </c>
      <c r="BY33" s="11">
        <f t="shared" si="31"/>
        <v>3</v>
      </c>
      <c r="CA33">
        <f t="shared" si="32"/>
        <v>2413</v>
      </c>
      <c r="EL33" s="11">
        <v>29</v>
      </c>
      <c r="EN33" s="11">
        <f t="shared" si="47"/>
        <v>29</v>
      </c>
      <c r="EO33" s="11" t="str">
        <f t="shared" si="48"/>
        <v>(27)</v>
      </c>
    </row>
    <row r="34" spans="1:145" ht="15.75">
      <c r="A34" s="8" t="str">
        <f t="shared" si="49"/>
        <v>30(36)</v>
      </c>
      <c r="B34" s="9" t="s">
        <v>278</v>
      </c>
      <c r="C34" s="10" t="s">
        <v>120</v>
      </c>
      <c r="D34" s="21">
        <f t="shared" si="1"/>
        <v>2389</v>
      </c>
      <c r="E34" s="19"/>
      <c r="F34" s="15">
        <f t="shared" si="2"/>
        <v>13</v>
      </c>
      <c r="G34" s="20">
        <f t="shared" si="3"/>
        <v>91.88461538461539</v>
      </c>
      <c r="H34" s="19"/>
      <c r="I34" s="15">
        <v>193</v>
      </c>
      <c r="J34" s="15">
        <v>273</v>
      </c>
      <c r="K34" s="15">
        <v>239</v>
      </c>
      <c r="L34" s="15">
        <v>182</v>
      </c>
      <c r="M34" s="15"/>
      <c r="N34" s="15"/>
      <c r="O34" s="15"/>
      <c r="P34" s="15">
        <v>133</v>
      </c>
      <c r="Q34" s="15">
        <v>116</v>
      </c>
      <c r="R34" s="54">
        <v>142</v>
      </c>
      <c r="S34" s="15">
        <v>132</v>
      </c>
      <c r="T34" s="55"/>
      <c r="U34" s="15">
        <v>174</v>
      </c>
      <c r="V34" s="15">
        <v>295</v>
      </c>
      <c r="W34" s="15"/>
      <c r="X34" s="15"/>
      <c r="Y34" s="15">
        <v>176</v>
      </c>
      <c r="Z34" s="15">
        <v>172</v>
      </c>
      <c r="AA34" s="15">
        <v>162</v>
      </c>
      <c r="AB34" s="25">
        <f t="shared" si="4"/>
        <v>19</v>
      </c>
      <c r="AC34" s="78" t="str">
        <f t="shared" si="5"/>
        <v>-</v>
      </c>
      <c r="AD34" s="78" t="str">
        <f t="shared" si="6"/>
        <v>-</v>
      </c>
      <c r="AE34" s="18">
        <v>36</v>
      </c>
      <c r="AF34" s="34">
        <v>30</v>
      </c>
      <c r="AG34" s="34">
        <f t="shared" si="7"/>
        <v>30</v>
      </c>
      <c r="AK34" s="11">
        <f t="shared" si="8"/>
        <v>2</v>
      </c>
      <c r="AL34" s="11">
        <f t="shared" si="9"/>
        <v>3</v>
      </c>
      <c r="AM34" s="11">
        <f t="shared" si="10"/>
        <v>3</v>
      </c>
      <c r="AN34" s="11">
        <f t="shared" si="11"/>
        <v>3</v>
      </c>
      <c r="AO34" s="11">
        <f t="shared" si="12"/>
        <v>2</v>
      </c>
      <c r="AP34" s="11">
        <f t="shared" si="13"/>
        <v>1</v>
      </c>
      <c r="AQ34" s="11">
        <f t="shared" si="14"/>
        <v>1</v>
      </c>
      <c r="AR34" s="11">
        <f t="shared" si="15"/>
        <v>2</v>
      </c>
      <c r="AS34" s="11">
        <f t="shared" si="16"/>
        <v>3</v>
      </c>
      <c r="AT34" s="11">
        <f t="shared" si="17"/>
        <v>3</v>
      </c>
      <c r="AU34" s="11">
        <f t="shared" si="18"/>
        <v>3</v>
      </c>
      <c r="AV34" s="11">
        <f t="shared" si="19"/>
        <v>2</v>
      </c>
      <c r="AW34" s="11">
        <f t="shared" si="20"/>
        <v>2</v>
      </c>
      <c r="AX34" s="11">
        <f t="shared" si="21"/>
        <v>3</v>
      </c>
      <c r="AY34" s="11">
        <f t="shared" si="22"/>
        <v>2</v>
      </c>
      <c r="AZ34" s="11">
        <f t="shared" si="23"/>
        <v>1</v>
      </c>
      <c r="BA34" s="11">
        <f t="shared" si="24"/>
        <v>2</v>
      </c>
      <c r="BB34" s="11">
        <f t="shared" si="25"/>
        <v>3</v>
      </c>
      <c r="BC34" s="11">
        <f t="shared" si="26"/>
        <v>3</v>
      </c>
      <c r="BE34" s="11">
        <f t="shared" si="33"/>
        <v>16</v>
      </c>
      <c r="BH34" s="11">
        <f t="shared" si="34"/>
        <v>295</v>
      </c>
      <c r="BI34" s="11">
        <f t="shared" si="35"/>
        <v>273</v>
      </c>
      <c r="BJ34" s="11">
        <f t="shared" si="36"/>
        <v>239</v>
      </c>
      <c r="BK34" s="11">
        <f t="shared" si="37"/>
        <v>193</v>
      </c>
      <c r="BL34" s="11">
        <f t="shared" si="38"/>
        <v>182</v>
      </c>
      <c r="BM34" s="11">
        <f t="shared" si="39"/>
        <v>176</v>
      </c>
      <c r="BN34" s="11">
        <f t="shared" si="40"/>
        <v>174</v>
      </c>
      <c r="BO34" s="11">
        <f t="shared" si="41"/>
        <v>172</v>
      </c>
      <c r="BP34" s="11">
        <f t="shared" si="42"/>
        <v>162</v>
      </c>
      <c r="BQ34" s="11">
        <f t="shared" si="43"/>
        <v>142</v>
      </c>
      <c r="BR34" s="11">
        <f t="shared" si="44"/>
        <v>133</v>
      </c>
      <c r="BS34" s="11">
        <f t="shared" si="45"/>
        <v>132</v>
      </c>
      <c r="BT34" s="11">
        <f t="shared" si="46"/>
        <v>116</v>
      </c>
      <c r="BU34" s="11">
        <f t="shared" si="27"/>
      </c>
      <c r="BV34" s="11">
        <f t="shared" si="28"/>
      </c>
      <c r="BW34" s="11" t="str">
        <f t="shared" si="29"/>
        <v>-</v>
      </c>
      <c r="BX34" s="11" t="str">
        <f t="shared" si="30"/>
        <v>-</v>
      </c>
      <c r="BY34" s="11">
        <f t="shared" si="31"/>
        <v>3</v>
      </c>
      <c r="CA34">
        <f t="shared" si="32"/>
        <v>2389</v>
      </c>
      <c r="EL34" s="11">
        <v>30</v>
      </c>
      <c r="EN34" s="11">
        <f t="shared" si="47"/>
        <v>30</v>
      </c>
      <c r="EO34" s="11" t="str">
        <f t="shared" si="48"/>
        <v>(36)</v>
      </c>
    </row>
    <row r="35" spans="1:145" ht="15.75">
      <c r="A35" s="8" t="str">
        <f t="shared" si="49"/>
        <v>31(30)</v>
      </c>
      <c r="B35" s="9" t="s">
        <v>126</v>
      </c>
      <c r="C35" s="10" t="s">
        <v>47</v>
      </c>
      <c r="D35" s="21">
        <f t="shared" si="1"/>
        <v>2379</v>
      </c>
      <c r="E35" s="19"/>
      <c r="F35" s="15">
        <f t="shared" si="2"/>
        <v>8</v>
      </c>
      <c r="G35" s="20">
        <f t="shared" si="3"/>
        <v>148.6875</v>
      </c>
      <c r="H35" s="19"/>
      <c r="I35" s="15">
        <v>264</v>
      </c>
      <c r="J35" s="15"/>
      <c r="K35" s="15">
        <v>208</v>
      </c>
      <c r="L35" s="15">
        <v>208</v>
      </c>
      <c r="M35" s="15">
        <v>370</v>
      </c>
      <c r="N35" s="15"/>
      <c r="O35" s="15"/>
      <c r="P35" s="15"/>
      <c r="Q35" s="15"/>
      <c r="R35" s="54"/>
      <c r="S35" s="30">
        <v>234</v>
      </c>
      <c r="T35" s="55"/>
      <c r="U35" s="15">
        <v>348</v>
      </c>
      <c r="V35" s="71"/>
      <c r="W35" s="71"/>
      <c r="X35" s="15"/>
      <c r="Y35" s="15"/>
      <c r="Z35" s="15">
        <v>344</v>
      </c>
      <c r="AA35" s="15">
        <v>403</v>
      </c>
      <c r="AB35" s="25">
        <f t="shared" si="4"/>
        <v>19</v>
      </c>
      <c r="AC35" s="78" t="str">
        <f t="shared" si="5"/>
        <v>-</v>
      </c>
      <c r="AD35" s="78" t="str">
        <f t="shared" si="6"/>
        <v>-</v>
      </c>
      <c r="AE35" s="18">
        <v>30</v>
      </c>
      <c r="AF35" s="34">
        <v>31</v>
      </c>
      <c r="AG35" s="34">
        <f t="shared" si="7"/>
        <v>31</v>
      </c>
      <c r="AK35" s="11">
        <f t="shared" si="8"/>
        <v>2</v>
      </c>
      <c r="AL35" s="11">
        <f t="shared" si="9"/>
        <v>2</v>
      </c>
      <c r="AM35" s="11">
        <f t="shared" si="10"/>
        <v>2</v>
      </c>
      <c r="AN35" s="11">
        <f t="shared" si="11"/>
        <v>3</v>
      </c>
      <c r="AO35" s="11">
        <f t="shared" si="12"/>
        <v>3</v>
      </c>
      <c r="AP35" s="11">
        <f t="shared" si="13"/>
        <v>2</v>
      </c>
      <c r="AQ35" s="11">
        <f t="shared" si="14"/>
        <v>1</v>
      </c>
      <c r="AR35" s="11">
        <f t="shared" si="15"/>
        <v>1</v>
      </c>
      <c r="AS35" s="11">
        <f t="shared" si="16"/>
        <v>1</v>
      </c>
      <c r="AT35" s="11">
        <f t="shared" si="17"/>
        <v>1</v>
      </c>
      <c r="AU35" s="11">
        <f t="shared" si="18"/>
        <v>2</v>
      </c>
      <c r="AV35" s="11">
        <f t="shared" si="19"/>
        <v>2</v>
      </c>
      <c r="AW35" s="11">
        <f t="shared" si="20"/>
        <v>2</v>
      </c>
      <c r="AX35" s="11">
        <f t="shared" si="21"/>
        <v>2</v>
      </c>
      <c r="AY35" s="11">
        <f t="shared" si="22"/>
        <v>1</v>
      </c>
      <c r="AZ35" s="11">
        <f t="shared" si="23"/>
        <v>1</v>
      </c>
      <c r="BA35" s="11">
        <f t="shared" si="24"/>
        <v>1</v>
      </c>
      <c r="BB35" s="11">
        <f t="shared" si="25"/>
        <v>2</v>
      </c>
      <c r="BC35" s="11">
        <f t="shared" si="26"/>
        <v>3</v>
      </c>
      <c r="BE35" s="11">
        <f t="shared" si="33"/>
        <v>12</v>
      </c>
      <c r="BH35" s="11">
        <f t="shared" si="34"/>
        <v>403</v>
      </c>
      <c r="BI35" s="11">
        <f t="shared" si="35"/>
        <v>370</v>
      </c>
      <c r="BJ35" s="11">
        <f t="shared" si="36"/>
        <v>348</v>
      </c>
      <c r="BK35" s="11">
        <f t="shared" si="37"/>
        <v>344</v>
      </c>
      <c r="BL35" s="11">
        <f t="shared" si="38"/>
        <v>264</v>
      </c>
      <c r="BM35" s="11">
        <f t="shared" si="39"/>
        <v>234</v>
      </c>
      <c r="BN35" s="11">
        <f t="shared" si="40"/>
        <v>208</v>
      </c>
      <c r="BO35" s="11">
        <f t="shared" si="41"/>
        <v>208</v>
      </c>
      <c r="BP35" s="11">
        <f t="shared" si="42"/>
      </c>
      <c r="BQ35" s="11">
        <f t="shared" si="43"/>
      </c>
      <c r="BR35" s="11">
        <f t="shared" si="44"/>
      </c>
      <c r="BS35" s="11">
        <f t="shared" si="45"/>
      </c>
      <c r="BT35" s="11">
        <f t="shared" si="46"/>
      </c>
      <c r="BU35" s="11">
        <f t="shared" si="27"/>
      </c>
      <c r="BV35" s="11">
        <f t="shared" si="28"/>
      </c>
      <c r="BW35" s="11" t="str">
        <f t="shared" si="29"/>
        <v>-</v>
      </c>
      <c r="BX35" s="11" t="str">
        <f t="shared" si="30"/>
        <v>-</v>
      </c>
      <c r="BY35" s="11">
        <f t="shared" si="31"/>
        <v>8</v>
      </c>
      <c r="CA35">
        <f t="shared" si="32"/>
        <v>2379</v>
      </c>
      <c r="EL35" s="11">
        <v>31</v>
      </c>
      <c r="EN35" s="11">
        <f t="shared" si="47"/>
        <v>31</v>
      </c>
      <c r="EO35" s="11" t="str">
        <f t="shared" si="48"/>
        <v>(30)</v>
      </c>
    </row>
    <row r="36" spans="1:145" ht="15.75">
      <c r="A36" s="8" t="str">
        <f t="shared" si="49"/>
        <v>32(32)</v>
      </c>
      <c r="B36" s="9" t="s">
        <v>59</v>
      </c>
      <c r="C36" s="10" t="s">
        <v>36</v>
      </c>
      <c r="D36" s="21">
        <f t="shared" si="1"/>
        <v>2348</v>
      </c>
      <c r="E36" s="19"/>
      <c r="F36" s="15">
        <f t="shared" si="2"/>
        <v>12</v>
      </c>
      <c r="G36" s="20">
        <f t="shared" si="3"/>
        <v>97.83333333333333</v>
      </c>
      <c r="H36" s="19"/>
      <c r="I36" s="15">
        <v>199</v>
      </c>
      <c r="J36" s="15">
        <v>240</v>
      </c>
      <c r="K36" s="15">
        <v>211</v>
      </c>
      <c r="L36" s="15">
        <v>210</v>
      </c>
      <c r="M36" s="15"/>
      <c r="N36" s="15"/>
      <c r="O36" s="15">
        <v>138</v>
      </c>
      <c r="P36" s="15">
        <v>168</v>
      </c>
      <c r="Q36" s="15"/>
      <c r="R36" s="54"/>
      <c r="S36" s="30">
        <v>230</v>
      </c>
      <c r="T36" s="55">
        <v>186</v>
      </c>
      <c r="U36" s="15">
        <v>173</v>
      </c>
      <c r="V36" s="71">
        <v>175</v>
      </c>
      <c r="W36" s="71"/>
      <c r="X36" s="15">
        <v>199</v>
      </c>
      <c r="Y36" s="15"/>
      <c r="Z36" s="15"/>
      <c r="AA36" s="15">
        <v>219</v>
      </c>
      <c r="AB36" s="25">
        <f t="shared" si="4"/>
        <v>19</v>
      </c>
      <c r="AC36" s="78" t="str">
        <f t="shared" si="5"/>
        <v>-</v>
      </c>
      <c r="AD36" s="78" t="str">
        <f t="shared" si="6"/>
        <v>-</v>
      </c>
      <c r="AE36" s="18">
        <v>32</v>
      </c>
      <c r="AF36" s="34">
        <v>32</v>
      </c>
      <c r="AG36" s="34">
        <f t="shared" si="7"/>
        <v>32</v>
      </c>
      <c r="AK36" s="11">
        <f t="shared" si="8"/>
        <v>2</v>
      </c>
      <c r="AL36" s="11">
        <f t="shared" si="9"/>
        <v>3</v>
      </c>
      <c r="AM36" s="11">
        <f t="shared" si="10"/>
        <v>3</v>
      </c>
      <c r="AN36" s="11">
        <f t="shared" si="11"/>
        <v>3</v>
      </c>
      <c r="AO36" s="11">
        <f t="shared" si="12"/>
        <v>2</v>
      </c>
      <c r="AP36" s="11">
        <f t="shared" si="13"/>
        <v>1</v>
      </c>
      <c r="AQ36" s="11">
        <f t="shared" si="14"/>
        <v>2</v>
      </c>
      <c r="AR36" s="11">
        <f t="shared" si="15"/>
        <v>3</v>
      </c>
      <c r="AS36" s="11">
        <f t="shared" si="16"/>
        <v>2</v>
      </c>
      <c r="AT36" s="11">
        <f t="shared" si="17"/>
        <v>1</v>
      </c>
      <c r="AU36" s="11">
        <f t="shared" si="18"/>
        <v>2</v>
      </c>
      <c r="AV36" s="11">
        <f t="shared" si="19"/>
        <v>3</v>
      </c>
      <c r="AW36" s="11">
        <f t="shared" si="20"/>
        <v>3</v>
      </c>
      <c r="AX36" s="11">
        <f t="shared" si="21"/>
        <v>3</v>
      </c>
      <c r="AY36" s="11">
        <f t="shared" si="22"/>
        <v>2</v>
      </c>
      <c r="AZ36" s="11">
        <f t="shared" si="23"/>
        <v>2</v>
      </c>
      <c r="BA36" s="11">
        <f t="shared" si="24"/>
        <v>2</v>
      </c>
      <c r="BB36" s="11">
        <f t="shared" si="25"/>
        <v>1</v>
      </c>
      <c r="BC36" s="11">
        <f t="shared" si="26"/>
        <v>2</v>
      </c>
      <c r="BE36" s="11">
        <f t="shared" si="33"/>
        <v>16</v>
      </c>
      <c r="BH36" s="11">
        <f t="shared" si="34"/>
        <v>240</v>
      </c>
      <c r="BI36" s="11">
        <f t="shared" si="35"/>
        <v>230</v>
      </c>
      <c r="BJ36" s="11">
        <f t="shared" si="36"/>
        <v>219</v>
      </c>
      <c r="BK36" s="11">
        <f t="shared" si="37"/>
        <v>211</v>
      </c>
      <c r="BL36" s="11">
        <f t="shared" si="38"/>
        <v>210</v>
      </c>
      <c r="BM36" s="11">
        <f t="shared" si="39"/>
        <v>199</v>
      </c>
      <c r="BN36" s="11">
        <f t="shared" si="40"/>
        <v>199</v>
      </c>
      <c r="BO36" s="11">
        <f t="shared" si="41"/>
        <v>186</v>
      </c>
      <c r="BP36" s="11">
        <f t="shared" si="42"/>
        <v>175</v>
      </c>
      <c r="BQ36" s="11">
        <f t="shared" si="43"/>
        <v>173</v>
      </c>
      <c r="BR36" s="11">
        <f t="shared" si="44"/>
        <v>168</v>
      </c>
      <c r="BS36" s="11">
        <f t="shared" si="45"/>
        <v>138</v>
      </c>
      <c r="BT36" s="11">
        <f t="shared" si="46"/>
      </c>
      <c r="BU36" s="11">
        <f t="shared" si="27"/>
      </c>
      <c r="BV36" s="11">
        <f t="shared" si="28"/>
      </c>
      <c r="BW36" s="11" t="str">
        <f t="shared" si="29"/>
        <v>-</v>
      </c>
      <c r="BX36" s="11" t="str">
        <f t="shared" si="30"/>
        <v>-</v>
      </c>
      <c r="BY36" s="11">
        <f t="shared" si="31"/>
        <v>4</v>
      </c>
      <c r="CA36">
        <f t="shared" si="32"/>
        <v>2348</v>
      </c>
      <c r="EL36" s="11">
        <v>32</v>
      </c>
      <c r="EN36" s="11">
        <f t="shared" si="47"/>
        <v>32</v>
      </c>
      <c r="EO36" s="11" t="str">
        <f t="shared" si="48"/>
        <v>(32)</v>
      </c>
    </row>
    <row r="37" spans="1:145" ht="15.75">
      <c r="A37" s="8" t="str">
        <f t="shared" si="49"/>
        <v>33(33)</v>
      </c>
      <c r="B37" s="9" t="s">
        <v>50</v>
      </c>
      <c r="C37" s="10" t="s">
        <v>36</v>
      </c>
      <c r="D37" s="21">
        <f aca="true" t="shared" si="50" ref="D37:D68">SUM(BH37:BT37)</f>
        <v>2318</v>
      </c>
      <c r="E37" s="19"/>
      <c r="F37" s="15">
        <f aca="true" t="shared" si="51" ref="F37:F68">COUNT(I37:AA37)</f>
        <v>11</v>
      </c>
      <c r="G37" s="20">
        <f aca="true" t="shared" si="52" ref="G37:G68">SUM((CA37)/(F37*2))</f>
        <v>105.36363636363636</v>
      </c>
      <c r="H37" s="19"/>
      <c r="I37" s="15">
        <v>252</v>
      </c>
      <c r="J37" s="15">
        <v>157</v>
      </c>
      <c r="K37" s="15">
        <v>211</v>
      </c>
      <c r="L37" s="15">
        <v>200</v>
      </c>
      <c r="M37" s="15">
        <v>244</v>
      </c>
      <c r="N37" s="15"/>
      <c r="O37" s="15"/>
      <c r="P37" s="15"/>
      <c r="Q37" s="15"/>
      <c r="R37" s="54"/>
      <c r="S37" s="30">
        <v>209</v>
      </c>
      <c r="T37" s="55">
        <v>188</v>
      </c>
      <c r="U37" s="15">
        <v>224</v>
      </c>
      <c r="V37" s="71">
        <v>247</v>
      </c>
      <c r="W37" s="71"/>
      <c r="X37" s="15"/>
      <c r="Y37" s="15"/>
      <c r="Z37" s="15">
        <v>213</v>
      </c>
      <c r="AA37" s="15">
        <v>173</v>
      </c>
      <c r="AB37" s="25">
        <f aca="true" t="shared" si="53" ref="AB37:AB68">SUM($I$3:$AA$3)</f>
        <v>19</v>
      </c>
      <c r="AC37" s="78" t="str">
        <f aca="true" t="shared" si="54" ref="AC37:AC68">BW37</f>
        <v>-</v>
      </c>
      <c r="AD37" s="78" t="str">
        <f aca="true" t="shared" si="55" ref="AD37:AD68">BX37</f>
        <v>-</v>
      </c>
      <c r="AE37" s="18">
        <v>33</v>
      </c>
      <c r="AF37" s="34">
        <v>33</v>
      </c>
      <c r="AG37" s="34">
        <f aca="true" t="shared" si="56" ref="AG37:AG68">IF(F37&gt;1,ROW($A33:$IV33),"-")</f>
        <v>33</v>
      </c>
      <c r="AK37" s="11">
        <f t="shared" si="8"/>
        <v>2</v>
      </c>
      <c r="AL37" s="11">
        <f t="shared" si="9"/>
        <v>3</v>
      </c>
      <c r="AM37" s="11">
        <f t="shared" si="10"/>
        <v>3</v>
      </c>
      <c r="AN37" s="11">
        <f t="shared" si="11"/>
        <v>3</v>
      </c>
      <c r="AO37" s="11">
        <f t="shared" si="12"/>
        <v>3</v>
      </c>
      <c r="AP37" s="11">
        <f t="shared" si="13"/>
        <v>2</v>
      </c>
      <c r="AQ37" s="11">
        <f t="shared" si="14"/>
        <v>1</v>
      </c>
      <c r="AR37" s="11">
        <f t="shared" si="15"/>
        <v>1</v>
      </c>
      <c r="AS37" s="11">
        <f t="shared" si="16"/>
        <v>1</v>
      </c>
      <c r="AT37" s="11">
        <f t="shared" si="17"/>
        <v>1</v>
      </c>
      <c r="AU37" s="11">
        <f t="shared" si="18"/>
        <v>2</v>
      </c>
      <c r="AV37" s="11">
        <f t="shared" si="19"/>
        <v>3</v>
      </c>
      <c r="AW37" s="11">
        <f t="shared" si="20"/>
        <v>3</v>
      </c>
      <c r="AX37" s="11">
        <f t="shared" si="21"/>
        <v>3</v>
      </c>
      <c r="AY37" s="11">
        <f t="shared" si="22"/>
        <v>2</v>
      </c>
      <c r="AZ37" s="11">
        <f t="shared" si="23"/>
        <v>1</v>
      </c>
      <c r="BA37" s="11">
        <f t="shared" si="24"/>
        <v>1</v>
      </c>
      <c r="BB37" s="11">
        <f t="shared" si="25"/>
        <v>2</v>
      </c>
      <c r="BC37" s="11">
        <f t="shared" si="26"/>
        <v>3</v>
      </c>
      <c r="BE37" s="11">
        <f t="shared" si="33"/>
        <v>13</v>
      </c>
      <c r="BH37" s="11">
        <f t="shared" si="34"/>
        <v>252</v>
      </c>
      <c r="BI37" s="11">
        <f t="shared" si="35"/>
        <v>247</v>
      </c>
      <c r="BJ37" s="11">
        <f t="shared" si="36"/>
        <v>244</v>
      </c>
      <c r="BK37" s="11">
        <f t="shared" si="37"/>
        <v>224</v>
      </c>
      <c r="BL37" s="11">
        <f t="shared" si="38"/>
        <v>213</v>
      </c>
      <c r="BM37" s="11">
        <f t="shared" si="39"/>
        <v>211</v>
      </c>
      <c r="BN37" s="11">
        <f t="shared" si="40"/>
        <v>209</v>
      </c>
      <c r="BO37" s="11">
        <f t="shared" si="41"/>
        <v>200</v>
      </c>
      <c r="BP37" s="11">
        <f t="shared" si="42"/>
        <v>188</v>
      </c>
      <c r="BQ37" s="11">
        <f t="shared" si="43"/>
        <v>173</v>
      </c>
      <c r="BR37" s="11">
        <f t="shared" si="44"/>
        <v>157</v>
      </c>
      <c r="BS37" s="11">
        <f t="shared" si="45"/>
      </c>
      <c r="BT37" s="11">
        <f t="shared" si="46"/>
      </c>
      <c r="BU37" s="11">
        <f t="shared" si="27"/>
      </c>
      <c r="BV37" s="11">
        <f t="shared" si="28"/>
      </c>
      <c r="BW37" s="11" t="str">
        <f t="shared" si="29"/>
        <v>-</v>
      </c>
      <c r="BX37" s="11" t="str">
        <f t="shared" si="30"/>
        <v>-</v>
      </c>
      <c r="BY37" s="11">
        <f t="shared" si="31"/>
        <v>5</v>
      </c>
      <c r="CA37">
        <f t="shared" si="32"/>
        <v>2318</v>
      </c>
      <c r="EL37" s="11">
        <v>33</v>
      </c>
      <c r="EN37" s="11">
        <f t="shared" si="47"/>
        <v>33</v>
      </c>
      <c r="EO37" s="11" t="str">
        <f t="shared" si="48"/>
        <v>(33)</v>
      </c>
    </row>
    <row r="38" spans="1:145" ht="15.75">
      <c r="A38" s="8" t="str">
        <f t="shared" si="49"/>
        <v>34(39)</v>
      </c>
      <c r="B38" s="9" t="s">
        <v>221</v>
      </c>
      <c r="C38" s="10" t="s">
        <v>62</v>
      </c>
      <c r="D38" s="21">
        <f t="shared" si="50"/>
        <v>2297</v>
      </c>
      <c r="E38" s="19"/>
      <c r="F38" s="15">
        <f t="shared" si="51"/>
        <v>12</v>
      </c>
      <c r="G38" s="20">
        <f t="shared" si="52"/>
        <v>95.70833333333333</v>
      </c>
      <c r="H38" s="19"/>
      <c r="I38" s="15">
        <v>263</v>
      </c>
      <c r="J38" s="15">
        <v>246</v>
      </c>
      <c r="K38" s="15">
        <v>181</v>
      </c>
      <c r="L38" s="15">
        <v>176</v>
      </c>
      <c r="M38" s="15"/>
      <c r="N38" s="15"/>
      <c r="O38" s="15"/>
      <c r="P38" s="15"/>
      <c r="Q38" s="15">
        <v>115</v>
      </c>
      <c r="R38" s="54"/>
      <c r="S38" s="30">
        <v>114</v>
      </c>
      <c r="T38" s="55">
        <v>166</v>
      </c>
      <c r="U38" s="15">
        <v>210</v>
      </c>
      <c r="V38" s="15">
        <v>227</v>
      </c>
      <c r="W38" s="71"/>
      <c r="X38" s="15"/>
      <c r="Y38" s="15">
        <v>217</v>
      </c>
      <c r="Z38" s="15">
        <v>180</v>
      </c>
      <c r="AA38" s="15">
        <v>202</v>
      </c>
      <c r="AB38" s="25">
        <f t="shared" si="53"/>
        <v>19</v>
      </c>
      <c r="AC38" s="78" t="str">
        <f t="shared" si="54"/>
        <v>-</v>
      </c>
      <c r="AD38" s="78" t="str">
        <f t="shared" si="55"/>
        <v>-</v>
      </c>
      <c r="AE38" s="18">
        <v>39</v>
      </c>
      <c r="AF38" s="34">
        <v>34</v>
      </c>
      <c r="AG38" s="34">
        <f t="shared" si="56"/>
        <v>34</v>
      </c>
      <c r="AK38" s="11">
        <f t="shared" si="8"/>
        <v>2</v>
      </c>
      <c r="AL38" s="11">
        <f t="shared" si="9"/>
        <v>3</v>
      </c>
      <c r="AM38" s="11">
        <f t="shared" si="10"/>
        <v>3</v>
      </c>
      <c r="AN38" s="11">
        <f t="shared" si="11"/>
        <v>3</v>
      </c>
      <c r="AO38" s="11">
        <f t="shared" si="12"/>
        <v>2</v>
      </c>
      <c r="AP38" s="11">
        <f t="shared" si="13"/>
        <v>1</v>
      </c>
      <c r="AQ38" s="11">
        <f t="shared" si="14"/>
        <v>1</v>
      </c>
      <c r="AR38" s="11">
        <f t="shared" si="15"/>
        <v>1</v>
      </c>
      <c r="AS38" s="11">
        <f t="shared" si="16"/>
        <v>2</v>
      </c>
      <c r="AT38" s="11">
        <f t="shared" si="17"/>
        <v>2</v>
      </c>
      <c r="AU38" s="11">
        <f t="shared" si="18"/>
        <v>2</v>
      </c>
      <c r="AV38" s="11">
        <f t="shared" si="19"/>
        <v>3</v>
      </c>
      <c r="AW38" s="11">
        <f t="shared" si="20"/>
        <v>3</v>
      </c>
      <c r="AX38" s="11">
        <f t="shared" si="21"/>
        <v>3</v>
      </c>
      <c r="AY38" s="11">
        <f t="shared" si="22"/>
        <v>2</v>
      </c>
      <c r="AZ38" s="11">
        <f t="shared" si="23"/>
        <v>1</v>
      </c>
      <c r="BA38" s="11">
        <f t="shared" si="24"/>
        <v>2</v>
      </c>
      <c r="BB38" s="11">
        <f t="shared" si="25"/>
        <v>3</v>
      </c>
      <c r="BC38" s="11">
        <f t="shared" si="26"/>
        <v>3</v>
      </c>
      <c r="BE38" s="11">
        <f t="shared" si="33"/>
        <v>15</v>
      </c>
      <c r="BH38" s="11">
        <f t="shared" si="34"/>
        <v>263</v>
      </c>
      <c r="BI38" s="11">
        <f t="shared" si="35"/>
        <v>246</v>
      </c>
      <c r="BJ38" s="11">
        <f t="shared" si="36"/>
        <v>227</v>
      </c>
      <c r="BK38" s="11">
        <f t="shared" si="37"/>
        <v>217</v>
      </c>
      <c r="BL38" s="11">
        <f t="shared" si="38"/>
        <v>210</v>
      </c>
      <c r="BM38" s="11">
        <f t="shared" si="39"/>
        <v>202</v>
      </c>
      <c r="BN38" s="11">
        <f t="shared" si="40"/>
        <v>181</v>
      </c>
      <c r="BO38" s="11">
        <f t="shared" si="41"/>
        <v>180</v>
      </c>
      <c r="BP38" s="11">
        <f t="shared" si="42"/>
        <v>176</v>
      </c>
      <c r="BQ38" s="11">
        <f t="shared" si="43"/>
        <v>166</v>
      </c>
      <c r="BR38" s="11">
        <f t="shared" si="44"/>
        <v>115</v>
      </c>
      <c r="BS38" s="11">
        <f t="shared" si="45"/>
        <v>114</v>
      </c>
      <c r="BT38" s="11">
        <f t="shared" si="46"/>
      </c>
      <c r="BU38" s="11">
        <f t="shared" si="27"/>
      </c>
      <c r="BV38" s="11">
        <f t="shared" si="28"/>
      </c>
      <c r="BW38" s="11" t="str">
        <f t="shared" si="29"/>
        <v>-</v>
      </c>
      <c r="BX38" s="11" t="str">
        <f t="shared" si="30"/>
        <v>-</v>
      </c>
      <c r="BY38" s="11">
        <f t="shared" si="31"/>
        <v>4</v>
      </c>
      <c r="CA38">
        <f t="shared" si="32"/>
        <v>2297</v>
      </c>
      <c r="EL38" s="11">
        <v>34</v>
      </c>
      <c r="EN38" s="11">
        <f t="shared" si="47"/>
        <v>34</v>
      </c>
      <c r="EO38" s="11" t="str">
        <f t="shared" si="48"/>
        <v>(39)</v>
      </c>
    </row>
    <row r="39" spans="1:145" ht="15.75">
      <c r="A39" s="8" t="str">
        <f t="shared" si="49"/>
        <v>35(28)</v>
      </c>
      <c r="B39" s="9" t="s">
        <v>44</v>
      </c>
      <c r="C39" s="10" t="s">
        <v>45</v>
      </c>
      <c r="D39" s="21">
        <f t="shared" si="50"/>
        <v>2230</v>
      </c>
      <c r="E39" s="19"/>
      <c r="F39" s="15">
        <f t="shared" si="51"/>
        <v>11</v>
      </c>
      <c r="G39" s="20">
        <f t="shared" si="52"/>
        <v>101.36363636363636</v>
      </c>
      <c r="H39" s="19"/>
      <c r="I39" s="15">
        <v>173</v>
      </c>
      <c r="J39" s="15">
        <v>186</v>
      </c>
      <c r="K39" s="15">
        <v>246</v>
      </c>
      <c r="L39" s="15">
        <v>203</v>
      </c>
      <c r="M39" s="15"/>
      <c r="N39" s="15"/>
      <c r="O39" s="15"/>
      <c r="P39" s="15"/>
      <c r="Q39" s="15">
        <v>159</v>
      </c>
      <c r="R39" s="67">
        <v>228</v>
      </c>
      <c r="S39" s="30"/>
      <c r="T39" s="68">
        <v>172</v>
      </c>
      <c r="U39" s="15">
        <v>218</v>
      </c>
      <c r="V39" s="66">
        <v>231</v>
      </c>
      <c r="W39" s="66"/>
      <c r="X39" s="15"/>
      <c r="Y39" s="15">
        <v>268</v>
      </c>
      <c r="Z39" s="15">
        <v>146</v>
      </c>
      <c r="AA39" s="15"/>
      <c r="AB39" s="25">
        <f t="shared" si="53"/>
        <v>19</v>
      </c>
      <c r="AC39" s="78" t="str">
        <f t="shared" si="54"/>
        <v>-</v>
      </c>
      <c r="AD39" s="78" t="str">
        <f t="shared" si="55"/>
        <v>-</v>
      </c>
      <c r="AE39" s="18">
        <v>28</v>
      </c>
      <c r="AF39" s="34">
        <v>35</v>
      </c>
      <c r="AG39" s="34">
        <f t="shared" si="56"/>
        <v>35</v>
      </c>
      <c r="AK39" s="11">
        <f t="shared" si="8"/>
        <v>2</v>
      </c>
      <c r="AL39" s="11">
        <f t="shared" si="9"/>
        <v>3</v>
      </c>
      <c r="AM39" s="11">
        <f t="shared" si="10"/>
        <v>3</v>
      </c>
      <c r="AN39" s="11">
        <f t="shared" si="11"/>
        <v>3</v>
      </c>
      <c r="AO39" s="11">
        <f t="shared" si="12"/>
        <v>2</v>
      </c>
      <c r="AP39" s="11">
        <f t="shared" si="13"/>
        <v>1</v>
      </c>
      <c r="AQ39" s="11">
        <f t="shared" si="14"/>
        <v>1</v>
      </c>
      <c r="AR39" s="11">
        <f t="shared" si="15"/>
        <v>1</v>
      </c>
      <c r="AS39" s="11">
        <f t="shared" si="16"/>
        <v>2</v>
      </c>
      <c r="AT39" s="11">
        <f t="shared" si="17"/>
        <v>3</v>
      </c>
      <c r="AU39" s="11">
        <f t="shared" si="18"/>
        <v>2</v>
      </c>
      <c r="AV39" s="11">
        <f t="shared" si="19"/>
        <v>2</v>
      </c>
      <c r="AW39" s="11">
        <f t="shared" si="20"/>
        <v>3</v>
      </c>
      <c r="AX39" s="11">
        <f t="shared" si="21"/>
        <v>3</v>
      </c>
      <c r="AY39" s="11">
        <f t="shared" si="22"/>
        <v>2</v>
      </c>
      <c r="AZ39" s="11">
        <f t="shared" si="23"/>
        <v>1</v>
      </c>
      <c r="BA39" s="11">
        <f t="shared" si="24"/>
        <v>2</v>
      </c>
      <c r="BB39" s="11">
        <f t="shared" si="25"/>
        <v>3</v>
      </c>
      <c r="BC39" s="11">
        <f t="shared" si="26"/>
        <v>2</v>
      </c>
      <c r="BE39" s="11">
        <f t="shared" si="33"/>
        <v>15</v>
      </c>
      <c r="BH39" s="11">
        <f t="shared" si="34"/>
        <v>268</v>
      </c>
      <c r="BI39" s="11">
        <f t="shared" si="35"/>
        <v>246</v>
      </c>
      <c r="BJ39" s="11">
        <f t="shared" si="36"/>
        <v>231</v>
      </c>
      <c r="BK39" s="11">
        <f t="shared" si="37"/>
        <v>228</v>
      </c>
      <c r="BL39" s="11">
        <f t="shared" si="38"/>
        <v>218</v>
      </c>
      <c r="BM39" s="11">
        <f t="shared" si="39"/>
        <v>203</v>
      </c>
      <c r="BN39" s="11">
        <f t="shared" si="40"/>
        <v>186</v>
      </c>
      <c r="BO39" s="11">
        <f t="shared" si="41"/>
        <v>173</v>
      </c>
      <c r="BP39" s="11">
        <f t="shared" si="42"/>
        <v>172</v>
      </c>
      <c r="BQ39" s="11">
        <f t="shared" si="43"/>
        <v>159</v>
      </c>
      <c r="BR39" s="11">
        <f t="shared" si="44"/>
        <v>146</v>
      </c>
      <c r="BS39" s="11">
        <f t="shared" si="45"/>
      </c>
      <c r="BT39" s="11">
        <f t="shared" si="46"/>
      </c>
      <c r="BU39" s="11">
        <f t="shared" si="27"/>
      </c>
      <c r="BV39" s="11">
        <f t="shared" si="28"/>
      </c>
      <c r="BW39" s="11" t="str">
        <f t="shared" si="29"/>
        <v>-</v>
      </c>
      <c r="BX39" s="11" t="str">
        <f t="shared" si="30"/>
        <v>-</v>
      </c>
      <c r="BY39" s="11">
        <f t="shared" si="31"/>
        <v>5</v>
      </c>
      <c r="CA39">
        <f t="shared" si="32"/>
        <v>2230</v>
      </c>
      <c r="EL39" s="11">
        <v>35</v>
      </c>
      <c r="EN39" s="11">
        <f t="shared" si="47"/>
        <v>35</v>
      </c>
      <c r="EO39" s="11" t="str">
        <f t="shared" si="48"/>
        <v>(28)</v>
      </c>
    </row>
    <row r="40" spans="1:145" ht="15.75">
      <c r="A40" s="8" t="str">
        <f t="shared" si="49"/>
        <v>36(37)</v>
      </c>
      <c r="B40" s="9" t="s">
        <v>96</v>
      </c>
      <c r="C40" s="10" t="s">
        <v>47</v>
      </c>
      <c r="D40" s="21">
        <f t="shared" si="50"/>
        <v>2173</v>
      </c>
      <c r="E40" s="19"/>
      <c r="F40" s="15">
        <f t="shared" si="51"/>
        <v>9</v>
      </c>
      <c r="G40" s="20">
        <f t="shared" si="52"/>
        <v>120.72222222222223</v>
      </c>
      <c r="H40" s="19"/>
      <c r="I40" s="15">
        <v>365</v>
      </c>
      <c r="J40" s="15"/>
      <c r="K40" s="15">
        <v>201</v>
      </c>
      <c r="L40" s="15">
        <v>217</v>
      </c>
      <c r="M40" s="15">
        <v>237</v>
      </c>
      <c r="N40" s="15"/>
      <c r="O40" s="15"/>
      <c r="P40" s="15"/>
      <c r="Q40" s="15"/>
      <c r="R40" s="54"/>
      <c r="S40" s="30">
        <v>241</v>
      </c>
      <c r="T40" s="55">
        <v>245</v>
      </c>
      <c r="U40" s="15"/>
      <c r="V40" s="71"/>
      <c r="W40" s="71"/>
      <c r="X40" s="15">
        <v>228</v>
      </c>
      <c r="Y40" s="15"/>
      <c r="Z40" s="15">
        <v>228</v>
      </c>
      <c r="AA40" s="15">
        <v>211</v>
      </c>
      <c r="AB40" s="25">
        <f t="shared" si="53"/>
        <v>19</v>
      </c>
      <c r="AC40" s="78" t="str">
        <f t="shared" si="54"/>
        <v>-</v>
      </c>
      <c r="AD40" s="78" t="str">
        <f t="shared" si="55"/>
        <v>-</v>
      </c>
      <c r="AE40" s="18">
        <v>37</v>
      </c>
      <c r="AF40" s="34">
        <v>36</v>
      </c>
      <c r="AG40" s="34">
        <f t="shared" si="56"/>
        <v>36</v>
      </c>
      <c r="AK40" s="11">
        <f t="shared" si="8"/>
        <v>2</v>
      </c>
      <c r="AL40" s="11">
        <f t="shared" si="9"/>
        <v>2</v>
      </c>
      <c r="AM40" s="11">
        <f t="shared" si="10"/>
        <v>2</v>
      </c>
      <c r="AN40" s="11">
        <f t="shared" si="11"/>
        <v>3</v>
      </c>
      <c r="AO40" s="11">
        <f t="shared" si="12"/>
        <v>3</v>
      </c>
      <c r="AP40" s="11">
        <f t="shared" si="13"/>
        <v>2</v>
      </c>
      <c r="AQ40" s="11">
        <f t="shared" si="14"/>
        <v>1</v>
      </c>
      <c r="AR40" s="11">
        <f t="shared" si="15"/>
        <v>1</v>
      </c>
      <c r="AS40" s="11">
        <f t="shared" si="16"/>
        <v>1</v>
      </c>
      <c r="AT40" s="11">
        <f t="shared" si="17"/>
        <v>1</v>
      </c>
      <c r="AU40" s="11">
        <f t="shared" si="18"/>
        <v>2</v>
      </c>
      <c r="AV40" s="11">
        <f t="shared" si="19"/>
        <v>3</v>
      </c>
      <c r="AW40" s="11">
        <f t="shared" si="20"/>
        <v>2</v>
      </c>
      <c r="AX40" s="11">
        <f t="shared" si="21"/>
        <v>1</v>
      </c>
      <c r="AY40" s="11">
        <f t="shared" si="22"/>
        <v>1</v>
      </c>
      <c r="AZ40" s="11">
        <f t="shared" si="23"/>
        <v>2</v>
      </c>
      <c r="BA40" s="11">
        <f t="shared" si="24"/>
        <v>2</v>
      </c>
      <c r="BB40" s="11">
        <f t="shared" si="25"/>
        <v>2</v>
      </c>
      <c r="BC40" s="11">
        <f t="shared" si="26"/>
        <v>3</v>
      </c>
      <c r="BE40" s="11">
        <f t="shared" si="33"/>
        <v>13</v>
      </c>
      <c r="BH40" s="11">
        <f t="shared" si="34"/>
        <v>365</v>
      </c>
      <c r="BI40" s="11">
        <f t="shared" si="35"/>
        <v>245</v>
      </c>
      <c r="BJ40" s="11">
        <f t="shared" si="36"/>
        <v>241</v>
      </c>
      <c r="BK40" s="11">
        <f t="shared" si="37"/>
        <v>237</v>
      </c>
      <c r="BL40" s="11">
        <f t="shared" si="38"/>
        <v>228</v>
      </c>
      <c r="BM40" s="11">
        <f t="shared" si="39"/>
        <v>228</v>
      </c>
      <c r="BN40" s="11">
        <f t="shared" si="40"/>
        <v>217</v>
      </c>
      <c r="BO40" s="11">
        <f t="shared" si="41"/>
        <v>211</v>
      </c>
      <c r="BP40" s="11">
        <f t="shared" si="42"/>
        <v>201</v>
      </c>
      <c r="BQ40" s="11">
        <f t="shared" si="43"/>
      </c>
      <c r="BR40" s="11">
        <f t="shared" si="44"/>
      </c>
      <c r="BS40" s="11">
        <f t="shared" si="45"/>
      </c>
      <c r="BT40" s="11">
        <f t="shared" si="46"/>
      </c>
      <c r="BU40" s="11">
        <f t="shared" si="27"/>
      </c>
      <c r="BV40" s="11">
        <f t="shared" si="28"/>
      </c>
      <c r="BW40" s="11" t="str">
        <f t="shared" si="29"/>
        <v>-</v>
      </c>
      <c r="BX40" s="11" t="str">
        <f t="shared" si="30"/>
        <v>-</v>
      </c>
      <c r="BY40" s="11">
        <f t="shared" si="31"/>
        <v>7</v>
      </c>
      <c r="CA40">
        <f t="shared" si="32"/>
        <v>2173</v>
      </c>
      <c r="EL40" s="11">
        <v>36</v>
      </c>
      <c r="EN40" s="11">
        <f t="shared" si="47"/>
        <v>36</v>
      </c>
      <c r="EO40" s="11" t="str">
        <f t="shared" si="48"/>
        <v>(37)</v>
      </c>
    </row>
    <row r="41" spans="1:145" ht="15.75">
      <c r="A41" s="8" t="str">
        <f t="shared" si="49"/>
        <v>37(47)</v>
      </c>
      <c r="B41" s="9" t="s">
        <v>91</v>
      </c>
      <c r="C41" s="10" t="s">
        <v>36</v>
      </c>
      <c r="D41" s="21">
        <f t="shared" si="50"/>
        <v>2163</v>
      </c>
      <c r="E41" s="19"/>
      <c r="F41" s="15">
        <f t="shared" si="51"/>
        <v>7</v>
      </c>
      <c r="G41" s="20">
        <f t="shared" si="52"/>
        <v>154.5</v>
      </c>
      <c r="H41" s="19"/>
      <c r="I41" s="15">
        <v>318</v>
      </c>
      <c r="J41" s="15">
        <v>430</v>
      </c>
      <c r="K41" s="15">
        <v>228</v>
      </c>
      <c r="L41" s="15">
        <v>285</v>
      </c>
      <c r="M41" s="15"/>
      <c r="N41" s="15"/>
      <c r="O41" s="15"/>
      <c r="P41" s="15"/>
      <c r="Q41" s="15">
        <v>306</v>
      </c>
      <c r="R41" s="54"/>
      <c r="S41" s="30">
        <v>242</v>
      </c>
      <c r="T41" s="55"/>
      <c r="U41" s="15"/>
      <c r="V41" s="71"/>
      <c r="W41" s="71"/>
      <c r="X41" s="15"/>
      <c r="Y41" s="15"/>
      <c r="Z41" s="15"/>
      <c r="AA41" s="15">
        <v>354</v>
      </c>
      <c r="AB41" s="25">
        <f t="shared" si="53"/>
        <v>19</v>
      </c>
      <c r="AC41" s="78" t="str">
        <f t="shared" si="54"/>
        <v>-</v>
      </c>
      <c r="AD41" s="78" t="str">
        <f t="shared" si="55"/>
        <v>-</v>
      </c>
      <c r="AE41" s="18">
        <v>47</v>
      </c>
      <c r="AF41" s="34">
        <v>37</v>
      </c>
      <c r="AG41" s="34">
        <f t="shared" si="56"/>
        <v>37</v>
      </c>
      <c r="AK41" s="11">
        <f t="shared" si="8"/>
        <v>2</v>
      </c>
      <c r="AL41" s="11">
        <f t="shared" si="9"/>
        <v>3</v>
      </c>
      <c r="AM41" s="11">
        <f t="shared" si="10"/>
        <v>3</v>
      </c>
      <c r="AN41" s="11">
        <f t="shared" si="11"/>
        <v>3</v>
      </c>
      <c r="AO41" s="11">
        <f t="shared" si="12"/>
        <v>2</v>
      </c>
      <c r="AP41" s="11">
        <f t="shared" si="13"/>
        <v>1</v>
      </c>
      <c r="AQ41" s="11">
        <f t="shared" si="14"/>
        <v>1</v>
      </c>
      <c r="AR41" s="11">
        <f t="shared" si="15"/>
        <v>1</v>
      </c>
      <c r="AS41" s="11">
        <f t="shared" si="16"/>
        <v>2</v>
      </c>
      <c r="AT41" s="11">
        <f t="shared" si="17"/>
        <v>2</v>
      </c>
      <c r="AU41" s="11">
        <f t="shared" si="18"/>
        <v>2</v>
      </c>
      <c r="AV41" s="11">
        <f t="shared" si="19"/>
        <v>2</v>
      </c>
      <c r="AW41" s="11">
        <f t="shared" si="20"/>
        <v>1</v>
      </c>
      <c r="AX41" s="11">
        <f t="shared" si="21"/>
        <v>1</v>
      </c>
      <c r="AY41" s="11">
        <f t="shared" si="22"/>
        <v>1</v>
      </c>
      <c r="AZ41" s="11">
        <f t="shared" si="23"/>
        <v>1</v>
      </c>
      <c r="BA41" s="11">
        <f t="shared" si="24"/>
        <v>1</v>
      </c>
      <c r="BB41" s="11">
        <f t="shared" si="25"/>
        <v>1</v>
      </c>
      <c r="BC41" s="11">
        <f t="shared" si="26"/>
        <v>2</v>
      </c>
      <c r="BE41" s="11">
        <f t="shared" si="33"/>
        <v>10</v>
      </c>
      <c r="BH41" s="11">
        <f t="shared" si="34"/>
        <v>430</v>
      </c>
      <c r="BI41" s="11">
        <f t="shared" si="35"/>
        <v>354</v>
      </c>
      <c r="BJ41" s="11">
        <f t="shared" si="36"/>
        <v>318</v>
      </c>
      <c r="BK41" s="11">
        <f t="shared" si="37"/>
        <v>306</v>
      </c>
      <c r="BL41" s="11">
        <f t="shared" si="38"/>
        <v>285</v>
      </c>
      <c r="BM41" s="11">
        <f t="shared" si="39"/>
        <v>242</v>
      </c>
      <c r="BN41" s="11">
        <f t="shared" si="40"/>
        <v>228</v>
      </c>
      <c r="BO41" s="11">
        <f t="shared" si="41"/>
      </c>
      <c r="BP41" s="11">
        <f t="shared" si="42"/>
      </c>
      <c r="BQ41" s="11">
        <f t="shared" si="43"/>
      </c>
      <c r="BR41" s="11">
        <f t="shared" si="44"/>
      </c>
      <c r="BS41" s="11">
        <f t="shared" si="45"/>
      </c>
      <c r="BT41" s="11">
        <f t="shared" si="46"/>
      </c>
      <c r="BU41" s="11">
        <f t="shared" si="27"/>
      </c>
      <c r="BV41" s="11">
        <f t="shared" si="28"/>
      </c>
      <c r="BW41" s="11" t="str">
        <f t="shared" si="29"/>
        <v>-</v>
      </c>
      <c r="BX41" s="11" t="str">
        <f t="shared" si="30"/>
        <v>-</v>
      </c>
      <c r="BY41" s="11">
        <f t="shared" si="31"/>
        <v>9</v>
      </c>
      <c r="CA41">
        <f t="shared" si="32"/>
        <v>2163</v>
      </c>
      <c r="EL41" s="11">
        <v>37</v>
      </c>
      <c r="EN41" s="11">
        <f t="shared" si="47"/>
        <v>37</v>
      </c>
      <c r="EO41" s="11" t="str">
        <f t="shared" si="48"/>
        <v>(47)</v>
      </c>
    </row>
    <row r="42" spans="1:145" ht="15.75">
      <c r="A42" s="8" t="str">
        <f t="shared" si="49"/>
        <v>38(38)</v>
      </c>
      <c r="B42" s="9" t="s">
        <v>97</v>
      </c>
      <c r="C42" s="10" t="s">
        <v>120</v>
      </c>
      <c r="D42" s="21">
        <f t="shared" si="50"/>
        <v>2133</v>
      </c>
      <c r="E42" s="19"/>
      <c r="F42" s="15">
        <f t="shared" si="51"/>
        <v>8</v>
      </c>
      <c r="G42" s="20">
        <f t="shared" si="52"/>
        <v>133.3125</v>
      </c>
      <c r="H42" s="19"/>
      <c r="I42" s="15"/>
      <c r="J42" s="15">
        <v>273</v>
      </c>
      <c r="K42" s="15">
        <v>309</v>
      </c>
      <c r="L42" s="15">
        <v>251</v>
      </c>
      <c r="M42" s="15"/>
      <c r="N42" s="15"/>
      <c r="O42" s="15"/>
      <c r="P42" s="15"/>
      <c r="Q42" s="15">
        <v>289</v>
      </c>
      <c r="R42" s="54"/>
      <c r="S42" s="30"/>
      <c r="T42" s="55"/>
      <c r="U42" s="15">
        <v>144</v>
      </c>
      <c r="V42" s="71">
        <v>300</v>
      </c>
      <c r="W42" s="71"/>
      <c r="X42" s="15"/>
      <c r="Y42" s="15">
        <v>284</v>
      </c>
      <c r="Z42" s="15"/>
      <c r="AA42" s="15">
        <v>283</v>
      </c>
      <c r="AB42" s="25">
        <f t="shared" si="53"/>
        <v>19</v>
      </c>
      <c r="AC42" s="78" t="str">
        <f t="shared" si="54"/>
        <v>-</v>
      </c>
      <c r="AD42" s="78" t="str">
        <f t="shared" si="55"/>
        <v>-</v>
      </c>
      <c r="AE42" s="18">
        <v>38</v>
      </c>
      <c r="AF42" s="34">
        <v>38</v>
      </c>
      <c r="AG42" s="34">
        <f t="shared" si="56"/>
        <v>38</v>
      </c>
      <c r="AK42" s="11">
        <f t="shared" si="8"/>
        <v>1</v>
      </c>
      <c r="AL42" s="11">
        <f t="shared" si="9"/>
        <v>2</v>
      </c>
      <c r="AM42" s="11">
        <f t="shared" si="10"/>
        <v>3</v>
      </c>
      <c r="AN42" s="11">
        <f t="shared" si="11"/>
        <v>3</v>
      </c>
      <c r="AO42" s="11">
        <f t="shared" si="12"/>
        <v>2</v>
      </c>
      <c r="AP42" s="11">
        <f t="shared" si="13"/>
        <v>1</v>
      </c>
      <c r="AQ42" s="11">
        <f t="shared" si="14"/>
        <v>1</v>
      </c>
      <c r="AR42" s="11">
        <f t="shared" si="15"/>
        <v>1</v>
      </c>
      <c r="AS42" s="11">
        <f t="shared" si="16"/>
        <v>2</v>
      </c>
      <c r="AT42" s="11">
        <f t="shared" si="17"/>
        <v>2</v>
      </c>
      <c r="AU42" s="11">
        <f t="shared" si="18"/>
        <v>1</v>
      </c>
      <c r="AV42" s="11">
        <f t="shared" si="19"/>
        <v>1</v>
      </c>
      <c r="AW42" s="11">
        <f t="shared" si="20"/>
        <v>2</v>
      </c>
      <c r="AX42" s="11">
        <f t="shared" si="21"/>
        <v>3</v>
      </c>
      <c r="AY42" s="11">
        <f t="shared" si="22"/>
        <v>2</v>
      </c>
      <c r="AZ42" s="11">
        <f t="shared" si="23"/>
        <v>1</v>
      </c>
      <c r="BA42" s="11">
        <f t="shared" si="24"/>
        <v>2</v>
      </c>
      <c r="BB42" s="11">
        <f t="shared" si="25"/>
        <v>2</v>
      </c>
      <c r="BC42" s="11">
        <f t="shared" si="26"/>
        <v>2</v>
      </c>
      <c r="BE42" s="11">
        <f t="shared" si="33"/>
        <v>12</v>
      </c>
      <c r="BH42" s="11">
        <f t="shared" si="34"/>
        <v>309</v>
      </c>
      <c r="BI42" s="11">
        <f t="shared" si="35"/>
        <v>300</v>
      </c>
      <c r="BJ42" s="11">
        <f t="shared" si="36"/>
        <v>289</v>
      </c>
      <c r="BK42" s="11">
        <f t="shared" si="37"/>
        <v>284</v>
      </c>
      <c r="BL42" s="11">
        <f t="shared" si="38"/>
        <v>283</v>
      </c>
      <c r="BM42" s="11">
        <f t="shared" si="39"/>
        <v>273</v>
      </c>
      <c r="BN42" s="11">
        <f t="shared" si="40"/>
        <v>251</v>
      </c>
      <c r="BO42" s="11">
        <f t="shared" si="41"/>
        <v>144</v>
      </c>
      <c r="BP42" s="11">
        <f t="shared" si="42"/>
      </c>
      <c r="BQ42" s="11">
        <f t="shared" si="43"/>
      </c>
      <c r="BR42" s="11">
        <f t="shared" si="44"/>
      </c>
      <c r="BS42" s="11">
        <f t="shared" si="45"/>
      </c>
      <c r="BT42" s="11">
        <f t="shared" si="46"/>
      </c>
      <c r="BU42" s="11">
        <f t="shared" si="27"/>
      </c>
      <c r="BV42" s="11">
        <f t="shared" si="28"/>
      </c>
      <c r="BW42" s="11" t="str">
        <f t="shared" si="29"/>
        <v>-</v>
      </c>
      <c r="BX42" s="11" t="str">
        <f t="shared" si="30"/>
        <v>-</v>
      </c>
      <c r="BY42" s="11">
        <f t="shared" si="31"/>
        <v>8</v>
      </c>
      <c r="CA42">
        <f t="shared" si="32"/>
        <v>2133</v>
      </c>
      <c r="EL42" s="11">
        <v>38</v>
      </c>
      <c r="EN42" s="11">
        <f t="shared" si="47"/>
        <v>38</v>
      </c>
      <c r="EO42" s="11" t="str">
        <f t="shared" si="48"/>
        <v>(38)</v>
      </c>
    </row>
    <row r="43" spans="1:145" ht="15.75">
      <c r="A43" s="8" t="str">
        <f t="shared" si="49"/>
        <v>39(34)</v>
      </c>
      <c r="B43" s="9" t="s">
        <v>61</v>
      </c>
      <c r="C43" s="10" t="s">
        <v>62</v>
      </c>
      <c r="D43" s="21">
        <f t="shared" si="50"/>
        <v>2078</v>
      </c>
      <c r="E43" s="19"/>
      <c r="F43" s="15">
        <f t="shared" si="51"/>
        <v>10</v>
      </c>
      <c r="G43" s="20">
        <f t="shared" si="52"/>
        <v>103.9</v>
      </c>
      <c r="H43" s="19"/>
      <c r="I43" s="15">
        <v>188</v>
      </c>
      <c r="J43" s="15">
        <v>295</v>
      </c>
      <c r="K43" s="15"/>
      <c r="L43" s="15">
        <v>276</v>
      </c>
      <c r="M43" s="15"/>
      <c r="N43" s="15"/>
      <c r="O43" s="15"/>
      <c r="P43" s="15">
        <v>151</v>
      </c>
      <c r="Q43" s="15">
        <v>230</v>
      </c>
      <c r="R43" s="54">
        <v>219</v>
      </c>
      <c r="S43" s="30">
        <v>194</v>
      </c>
      <c r="T43" s="55">
        <v>164</v>
      </c>
      <c r="U43" s="15"/>
      <c r="V43" s="71">
        <v>172</v>
      </c>
      <c r="W43" s="71"/>
      <c r="X43" s="15"/>
      <c r="Y43" s="15">
        <v>189</v>
      </c>
      <c r="Z43" s="15"/>
      <c r="AA43" s="15"/>
      <c r="AB43" s="25">
        <f t="shared" si="53"/>
        <v>19</v>
      </c>
      <c r="AC43" s="78" t="str">
        <f t="shared" si="54"/>
        <v>-</v>
      </c>
      <c r="AD43" s="78" t="str">
        <f t="shared" si="55"/>
        <v>-</v>
      </c>
      <c r="AE43" s="18">
        <v>34</v>
      </c>
      <c r="AF43" s="34">
        <v>39</v>
      </c>
      <c r="AG43" s="34">
        <f t="shared" si="56"/>
        <v>39</v>
      </c>
      <c r="AK43" s="11">
        <f t="shared" si="8"/>
        <v>2</v>
      </c>
      <c r="AL43" s="11">
        <f t="shared" si="9"/>
        <v>3</v>
      </c>
      <c r="AM43" s="11">
        <f t="shared" si="10"/>
        <v>2</v>
      </c>
      <c r="AN43" s="11">
        <f t="shared" si="11"/>
        <v>2</v>
      </c>
      <c r="AO43" s="11">
        <f t="shared" si="12"/>
        <v>2</v>
      </c>
      <c r="AP43" s="11">
        <f t="shared" si="13"/>
        <v>1</v>
      </c>
      <c r="AQ43" s="11">
        <f t="shared" si="14"/>
        <v>1</v>
      </c>
      <c r="AR43" s="11">
        <f t="shared" si="15"/>
        <v>2</v>
      </c>
      <c r="AS43" s="11">
        <f t="shared" si="16"/>
        <v>3</v>
      </c>
      <c r="AT43" s="11">
        <f t="shared" si="17"/>
        <v>3</v>
      </c>
      <c r="AU43" s="11">
        <f t="shared" si="18"/>
        <v>3</v>
      </c>
      <c r="AV43" s="11">
        <f t="shared" si="19"/>
        <v>3</v>
      </c>
      <c r="AW43" s="11">
        <f t="shared" si="20"/>
        <v>2</v>
      </c>
      <c r="AX43" s="11">
        <f t="shared" si="21"/>
        <v>2</v>
      </c>
      <c r="AY43" s="11">
        <f t="shared" si="22"/>
        <v>2</v>
      </c>
      <c r="AZ43" s="11">
        <f t="shared" si="23"/>
        <v>1</v>
      </c>
      <c r="BA43" s="11">
        <f t="shared" si="24"/>
        <v>2</v>
      </c>
      <c r="BB43" s="11">
        <f t="shared" si="25"/>
        <v>2</v>
      </c>
      <c r="BC43" s="11">
        <f t="shared" si="26"/>
        <v>1</v>
      </c>
      <c r="BE43" s="11">
        <f t="shared" si="33"/>
        <v>15</v>
      </c>
      <c r="BH43" s="11">
        <f t="shared" si="34"/>
        <v>295</v>
      </c>
      <c r="BI43" s="11">
        <f t="shared" si="35"/>
        <v>276</v>
      </c>
      <c r="BJ43" s="11">
        <f t="shared" si="36"/>
        <v>230</v>
      </c>
      <c r="BK43" s="11">
        <f t="shared" si="37"/>
        <v>219</v>
      </c>
      <c r="BL43" s="11">
        <f t="shared" si="38"/>
        <v>194</v>
      </c>
      <c r="BM43" s="11">
        <f t="shared" si="39"/>
        <v>189</v>
      </c>
      <c r="BN43" s="11">
        <f t="shared" si="40"/>
        <v>188</v>
      </c>
      <c r="BO43" s="11">
        <f t="shared" si="41"/>
        <v>172</v>
      </c>
      <c r="BP43" s="11">
        <f t="shared" si="42"/>
        <v>164</v>
      </c>
      <c r="BQ43" s="11">
        <f t="shared" si="43"/>
        <v>151</v>
      </c>
      <c r="BR43" s="11">
        <f t="shared" si="44"/>
      </c>
      <c r="BS43" s="11">
        <f t="shared" si="45"/>
      </c>
      <c r="BT43" s="11">
        <f t="shared" si="46"/>
      </c>
      <c r="BU43" s="11">
        <f t="shared" si="27"/>
      </c>
      <c r="BV43" s="11">
        <f t="shared" si="28"/>
      </c>
      <c r="BW43" s="11" t="str">
        <f t="shared" si="29"/>
        <v>-</v>
      </c>
      <c r="BX43" s="11" t="str">
        <f t="shared" si="30"/>
        <v>-</v>
      </c>
      <c r="BY43" s="11">
        <f t="shared" si="31"/>
        <v>6</v>
      </c>
      <c r="CA43">
        <f t="shared" si="32"/>
        <v>2078</v>
      </c>
      <c r="EL43" s="11">
        <v>39</v>
      </c>
      <c r="EN43" s="11">
        <f t="shared" si="47"/>
        <v>39</v>
      </c>
      <c r="EO43" s="11" t="str">
        <f t="shared" si="48"/>
        <v>(34)</v>
      </c>
    </row>
    <row r="44" spans="1:145" ht="15.75">
      <c r="A44" s="8" t="str">
        <f t="shared" si="49"/>
        <v>40(31)</v>
      </c>
      <c r="B44" s="35" t="s">
        <v>125</v>
      </c>
      <c r="C44" s="36" t="s">
        <v>62</v>
      </c>
      <c r="D44" s="21">
        <f t="shared" si="50"/>
        <v>2061</v>
      </c>
      <c r="E44" s="19"/>
      <c r="F44" s="15">
        <f t="shared" si="51"/>
        <v>10</v>
      </c>
      <c r="G44" s="20">
        <f t="shared" si="52"/>
        <v>103.05</v>
      </c>
      <c r="H44" s="19"/>
      <c r="I44" s="15">
        <v>222</v>
      </c>
      <c r="J44" s="15"/>
      <c r="K44" s="15"/>
      <c r="L44" s="15">
        <v>290</v>
      </c>
      <c r="M44" s="15"/>
      <c r="N44" s="15"/>
      <c r="O44" s="15"/>
      <c r="P44" s="15">
        <v>193</v>
      </c>
      <c r="Q44" s="15">
        <v>187</v>
      </c>
      <c r="R44" s="54"/>
      <c r="S44" s="30">
        <v>207</v>
      </c>
      <c r="T44" s="55">
        <v>171</v>
      </c>
      <c r="U44" s="15">
        <v>187</v>
      </c>
      <c r="V44" s="71">
        <v>162</v>
      </c>
      <c r="W44" s="71"/>
      <c r="X44" s="15"/>
      <c r="Y44" s="15">
        <v>280</v>
      </c>
      <c r="Z44" s="15">
        <v>162</v>
      </c>
      <c r="AA44" s="15"/>
      <c r="AB44" s="25">
        <f t="shared" si="53"/>
        <v>19</v>
      </c>
      <c r="AC44" s="78" t="str">
        <f t="shared" si="54"/>
        <v>-</v>
      </c>
      <c r="AD44" s="78" t="str">
        <f t="shared" si="55"/>
        <v>-</v>
      </c>
      <c r="AE44" s="18">
        <v>31</v>
      </c>
      <c r="AF44" s="34">
        <v>40</v>
      </c>
      <c r="AG44" s="34">
        <f t="shared" si="56"/>
        <v>40</v>
      </c>
      <c r="AK44" s="11">
        <f t="shared" si="8"/>
        <v>2</v>
      </c>
      <c r="AL44" s="11">
        <f t="shared" si="9"/>
        <v>2</v>
      </c>
      <c r="AM44" s="11">
        <f t="shared" si="10"/>
        <v>1</v>
      </c>
      <c r="AN44" s="11">
        <f t="shared" si="11"/>
        <v>2</v>
      </c>
      <c r="AO44" s="11">
        <f t="shared" si="12"/>
        <v>2</v>
      </c>
      <c r="AP44" s="11">
        <f t="shared" si="13"/>
        <v>1</v>
      </c>
      <c r="AQ44" s="11">
        <f t="shared" si="14"/>
        <v>1</v>
      </c>
      <c r="AR44" s="11">
        <f t="shared" si="15"/>
        <v>2</v>
      </c>
      <c r="AS44" s="11">
        <f t="shared" si="16"/>
        <v>3</v>
      </c>
      <c r="AT44" s="11">
        <f t="shared" si="17"/>
        <v>2</v>
      </c>
      <c r="AU44" s="11">
        <f t="shared" si="18"/>
        <v>2</v>
      </c>
      <c r="AV44" s="11">
        <f t="shared" si="19"/>
        <v>3</v>
      </c>
      <c r="AW44" s="11">
        <f t="shared" si="20"/>
        <v>3</v>
      </c>
      <c r="AX44" s="11">
        <f t="shared" si="21"/>
        <v>3</v>
      </c>
      <c r="AY44" s="11">
        <f t="shared" si="22"/>
        <v>2</v>
      </c>
      <c r="AZ44" s="11">
        <f t="shared" si="23"/>
        <v>1</v>
      </c>
      <c r="BA44" s="11">
        <f t="shared" si="24"/>
        <v>2</v>
      </c>
      <c r="BB44" s="11">
        <f t="shared" si="25"/>
        <v>3</v>
      </c>
      <c r="BC44" s="11">
        <f t="shared" si="26"/>
        <v>2</v>
      </c>
      <c r="BE44" s="11">
        <f t="shared" si="33"/>
        <v>15</v>
      </c>
      <c r="BH44" s="11">
        <f t="shared" si="34"/>
        <v>290</v>
      </c>
      <c r="BI44" s="11">
        <f t="shared" si="35"/>
        <v>280</v>
      </c>
      <c r="BJ44" s="11">
        <f t="shared" si="36"/>
        <v>222</v>
      </c>
      <c r="BK44" s="11">
        <f t="shared" si="37"/>
        <v>207</v>
      </c>
      <c r="BL44" s="11">
        <f t="shared" si="38"/>
        <v>193</v>
      </c>
      <c r="BM44" s="11">
        <f t="shared" si="39"/>
        <v>187</v>
      </c>
      <c r="BN44" s="11">
        <f t="shared" si="40"/>
        <v>187</v>
      </c>
      <c r="BO44" s="11">
        <f t="shared" si="41"/>
        <v>171</v>
      </c>
      <c r="BP44" s="11">
        <f t="shared" si="42"/>
        <v>162</v>
      </c>
      <c r="BQ44" s="11">
        <f t="shared" si="43"/>
        <v>162</v>
      </c>
      <c r="BR44" s="11">
        <f t="shared" si="44"/>
      </c>
      <c r="BS44" s="11">
        <f t="shared" si="45"/>
      </c>
      <c r="BT44" s="11">
        <f t="shared" si="46"/>
      </c>
      <c r="BU44" s="11">
        <f t="shared" si="27"/>
      </c>
      <c r="BV44" s="11">
        <f t="shared" si="28"/>
      </c>
      <c r="BW44" s="11" t="str">
        <f t="shared" si="29"/>
        <v>-</v>
      </c>
      <c r="BX44" s="11" t="str">
        <f t="shared" si="30"/>
        <v>-</v>
      </c>
      <c r="BY44" s="11">
        <f t="shared" si="31"/>
        <v>6</v>
      </c>
      <c r="CA44">
        <f t="shared" si="32"/>
        <v>2061</v>
      </c>
      <c r="EL44" s="11">
        <v>40</v>
      </c>
      <c r="EN44" s="11">
        <f t="shared" si="47"/>
        <v>40</v>
      </c>
      <c r="EO44" s="11" t="str">
        <f t="shared" si="48"/>
        <v>(31)</v>
      </c>
    </row>
    <row r="45" spans="1:145" ht="15.75">
      <c r="A45" s="8" t="str">
        <f t="shared" si="49"/>
        <v>41(50)</v>
      </c>
      <c r="B45" s="9" t="s">
        <v>53</v>
      </c>
      <c r="C45" s="10" t="s">
        <v>47</v>
      </c>
      <c r="D45" s="21">
        <f t="shared" si="50"/>
        <v>2005</v>
      </c>
      <c r="E45" s="19"/>
      <c r="F45" s="15">
        <f t="shared" si="51"/>
        <v>8</v>
      </c>
      <c r="G45" s="20">
        <f t="shared" si="52"/>
        <v>125.3125</v>
      </c>
      <c r="H45" s="19"/>
      <c r="I45" s="15">
        <v>302</v>
      </c>
      <c r="J45" s="15"/>
      <c r="K45" s="15">
        <v>225</v>
      </c>
      <c r="L45" s="15">
        <v>260</v>
      </c>
      <c r="M45" s="15">
        <v>224</v>
      </c>
      <c r="N45" s="15"/>
      <c r="O45" s="15"/>
      <c r="P45" s="15"/>
      <c r="Q45" s="15"/>
      <c r="R45" s="54"/>
      <c r="S45" s="30"/>
      <c r="T45" s="55">
        <v>182</v>
      </c>
      <c r="U45" s="15">
        <v>265</v>
      </c>
      <c r="V45" s="71"/>
      <c r="W45" s="71"/>
      <c r="X45" s="15">
        <v>271</v>
      </c>
      <c r="Y45" s="15"/>
      <c r="Z45" s="15"/>
      <c r="AA45" s="15">
        <v>276</v>
      </c>
      <c r="AB45" s="25">
        <f t="shared" si="53"/>
        <v>19</v>
      </c>
      <c r="AC45" s="78" t="str">
        <f t="shared" si="54"/>
        <v>-</v>
      </c>
      <c r="AD45" s="78" t="str">
        <f t="shared" si="55"/>
        <v>-</v>
      </c>
      <c r="AE45" s="18">
        <v>50</v>
      </c>
      <c r="AF45" s="34">
        <v>41</v>
      </c>
      <c r="AG45" s="34">
        <f t="shared" si="56"/>
        <v>41</v>
      </c>
      <c r="AK45" s="11">
        <f t="shared" si="8"/>
        <v>2</v>
      </c>
      <c r="AL45" s="11">
        <f t="shared" si="9"/>
        <v>2</v>
      </c>
      <c r="AM45" s="11">
        <f t="shared" si="10"/>
        <v>2</v>
      </c>
      <c r="AN45" s="11">
        <f t="shared" si="11"/>
        <v>3</v>
      </c>
      <c r="AO45" s="11">
        <f t="shared" si="12"/>
        <v>3</v>
      </c>
      <c r="AP45" s="11">
        <f t="shared" si="13"/>
        <v>2</v>
      </c>
      <c r="AQ45" s="11">
        <f t="shared" si="14"/>
        <v>1</v>
      </c>
      <c r="AR45" s="11">
        <f t="shared" si="15"/>
        <v>1</v>
      </c>
      <c r="AS45" s="11">
        <f t="shared" si="16"/>
        <v>1</v>
      </c>
      <c r="AT45" s="11">
        <f t="shared" si="17"/>
        <v>1</v>
      </c>
      <c r="AU45" s="11">
        <f t="shared" si="18"/>
        <v>1</v>
      </c>
      <c r="AV45" s="11">
        <f t="shared" si="19"/>
        <v>2</v>
      </c>
      <c r="AW45" s="11">
        <f t="shared" si="20"/>
        <v>3</v>
      </c>
      <c r="AX45" s="11">
        <f t="shared" si="21"/>
        <v>2</v>
      </c>
      <c r="AY45" s="11">
        <f t="shared" si="22"/>
        <v>1</v>
      </c>
      <c r="AZ45" s="11">
        <f t="shared" si="23"/>
        <v>2</v>
      </c>
      <c r="BA45" s="11">
        <f t="shared" si="24"/>
        <v>2</v>
      </c>
      <c r="BB45" s="11">
        <f t="shared" si="25"/>
        <v>1</v>
      </c>
      <c r="BC45" s="11">
        <f t="shared" si="26"/>
        <v>2</v>
      </c>
      <c r="BE45" s="11">
        <f t="shared" si="33"/>
        <v>12</v>
      </c>
      <c r="BH45" s="11">
        <f t="shared" si="34"/>
        <v>302</v>
      </c>
      <c r="BI45" s="11">
        <f t="shared" si="35"/>
        <v>276</v>
      </c>
      <c r="BJ45" s="11">
        <f t="shared" si="36"/>
        <v>271</v>
      </c>
      <c r="BK45" s="11">
        <f t="shared" si="37"/>
        <v>265</v>
      </c>
      <c r="BL45" s="11">
        <f t="shared" si="38"/>
        <v>260</v>
      </c>
      <c r="BM45" s="11">
        <f t="shared" si="39"/>
        <v>225</v>
      </c>
      <c r="BN45" s="11">
        <f t="shared" si="40"/>
        <v>224</v>
      </c>
      <c r="BO45" s="11">
        <f t="shared" si="41"/>
        <v>182</v>
      </c>
      <c r="BP45" s="11">
        <f t="shared" si="42"/>
      </c>
      <c r="BQ45" s="11">
        <f t="shared" si="43"/>
      </c>
      <c r="BR45" s="11">
        <f t="shared" si="44"/>
      </c>
      <c r="BS45" s="11">
        <f t="shared" si="45"/>
      </c>
      <c r="BT45" s="11">
        <f t="shared" si="46"/>
      </c>
      <c r="BU45" s="11">
        <f t="shared" si="27"/>
      </c>
      <c r="BV45" s="11">
        <f t="shared" si="28"/>
      </c>
      <c r="BW45" s="11" t="str">
        <f t="shared" si="29"/>
        <v>-</v>
      </c>
      <c r="BX45" s="11" t="str">
        <f t="shared" si="30"/>
        <v>-</v>
      </c>
      <c r="BY45" s="11">
        <f t="shared" si="31"/>
        <v>8</v>
      </c>
      <c r="CA45">
        <f t="shared" si="32"/>
        <v>2005</v>
      </c>
      <c r="EL45" s="11">
        <v>41</v>
      </c>
      <c r="EN45" s="11">
        <f t="shared" si="47"/>
        <v>41</v>
      </c>
      <c r="EO45" s="11" t="str">
        <f t="shared" si="48"/>
        <v>(50)</v>
      </c>
    </row>
    <row r="46" spans="1:145" ht="15.75">
      <c r="A46" s="8" t="str">
        <f t="shared" si="49"/>
        <v>42(41)</v>
      </c>
      <c r="B46" s="9" t="s">
        <v>64</v>
      </c>
      <c r="C46" s="10" t="s">
        <v>62</v>
      </c>
      <c r="D46" s="21">
        <f t="shared" si="50"/>
        <v>1976</v>
      </c>
      <c r="E46" s="19"/>
      <c r="F46" s="15">
        <f t="shared" si="51"/>
        <v>10</v>
      </c>
      <c r="G46" s="20">
        <f t="shared" si="52"/>
        <v>98.8</v>
      </c>
      <c r="H46" s="19"/>
      <c r="I46" s="15">
        <v>226</v>
      </c>
      <c r="J46" s="15">
        <v>267</v>
      </c>
      <c r="K46" s="65">
        <v>168</v>
      </c>
      <c r="L46" s="65">
        <v>156</v>
      </c>
      <c r="M46" s="15"/>
      <c r="N46" s="15"/>
      <c r="O46" s="15">
        <v>180</v>
      </c>
      <c r="P46" s="15">
        <v>192</v>
      </c>
      <c r="Q46" s="15">
        <v>179</v>
      </c>
      <c r="R46" s="54"/>
      <c r="S46" s="30"/>
      <c r="T46" s="55">
        <v>210</v>
      </c>
      <c r="U46" s="65"/>
      <c r="V46" s="65"/>
      <c r="W46" s="65"/>
      <c r="X46" s="15"/>
      <c r="Y46" s="15"/>
      <c r="Z46" s="15">
        <v>208</v>
      </c>
      <c r="AA46" s="15">
        <v>190</v>
      </c>
      <c r="AB46" s="25">
        <f t="shared" si="53"/>
        <v>19</v>
      </c>
      <c r="AC46" s="78" t="str">
        <f t="shared" si="54"/>
        <v>-</v>
      </c>
      <c r="AD46" s="78" t="str">
        <f t="shared" si="55"/>
        <v>-</v>
      </c>
      <c r="AE46" s="18">
        <v>41</v>
      </c>
      <c r="AF46" s="34">
        <v>42</v>
      </c>
      <c r="AG46" s="34">
        <f t="shared" si="56"/>
        <v>42</v>
      </c>
      <c r="AK46" s="11">
        <f t="shared" si="8"/>
        <v>2</v>
      </c>
      <c r="AL46" s="11">
        <f t="shared" si="9"/>
        <v>3</v>
      </c>
      <c r="AM46" s="11">
        <f t="shared" si="10"/>
        <v>3</v>
      </c>
      <c r="AN46" s="11">
        <f t="shared" si="11"/>
        <v>3</v>
      </c>
      <c r="AO46" s="11">
        <f t="shared" si="12"/>
        <v>2</v>
      </c>
      <c r="AP46" s="11">
        <f t="shared" si="13"/>
        <v>1</v>
      </c>
      <c r="AQ46" s="11">
        <f t="shared" si="14"/>
        <v>2</v>
      </c>
      <c r="AR46" s="11">
        <f t="shared" si="15"/>
        <v>3</v>
      </c>
      <c r="AS46" s="11">
        <f t="shared" si="16"/>
        <v>3</v>
      </c>
      <c r="AT46" s="11">
        <f t="shared" si="17"/>
        <v>2</v>
      </c>
      <c r="AU46" s="11">
        <f t="shared" si="18"/>
        <v>1</v>
      </c>
      <c r="AV46" s="11">
        <f t="shared" si="19"/>
        <v>2</v>
      </c>
      <c r="AW46" s="11">
        <f t="shared" si="20"/>
        <v>2</v>
      </c>
      <c r="AX46" s="11">
        <f t="shared" si="21"/>
        <v>1</v>
      </c>
      <c r="AY46" s="11">
        <f t="shared" si="22"/>
        <v>1</v>
      </c>
      <c r="AZ46" s="11">
        <f t="shared" si="23"/>
        <v>1</v>
      </c>
      <c r="BA46" s="11">
        <f t="shared" si="24"/>
        <v>1</v>
      </c>
      <c r="BB46" s="11">
        <f t="shared" si="25"/>
        <v>2</v>
      </c>
      <c r="BC46" s="11">
        <f t="shared" si="26"/>
        <v>3</v>
      </c>
      <c r="BE46" s="11">
        <f t="shared" si="33"/>
        <v>13</v>
      </c>
      <c r="BH46" s="11">
        <f t="shared" si="34"/>
        <v>267</v>
      </c>
      <c r="BI46" s="11">
        <f t="shared" si="35"/>
        <v>226</v>
      </c>
      <c r="BJ46" s="11">
        <f t="shared" si="36"/>
        <v>210</v>
      </c>
      <c r="BK46" s="11">
        <f t="shared" si="37"/>
        <v>208</v>
      </c>
      <c r="BL46" s="11">
        <f t="shared" si="38"/>
        <v>192</v>
      </c>
      <c r="BM46" s="11">
        <f t="shared" si="39"/>
        <v>190</v>
      </c>
      <c r="BN46" s="11">
        <f t="shared" si="40"/>
        <v>180</v>
      </c>
      <c r="BO46" s="11">
        <f t="shared" si="41"/>
        <v>179</v>
      </c>
      <c r="BP46" s="11">
        <f t="shared" si="42"/>
        <v>168</v>
      </c>
      <c r="BQ46" s="11">
        <f t="shared" si="43"/>
        <v>156</v>
      </c>
      <c r="BR46" s="11">
        <f t="shared" si="44"/>
      </c>
      <c r="BS46" s="11">
        <f t="shared" si="45"/>
      </c>
      <c r="BT46" s="11">
        <f t="shared" si="46"/>
      </c>
      <c r="BU46" s="11">
        <f t="shared" si="27"/>
      </c>
      <c r="BV46" s="11">
        <f t="shared" si="28"/>
      </c>
      <c r="BW46" s="11" t="str">
        <f t="shared" si="29"/>
        <v>-</v>
      </c>
      <c r="BX46" s="11" t="str">
        <f t="shared" si="30"/>
        <v>-</v>
      </c>
      <c r="BY46" s="11">
        <f t="shared" si="31"/>
        <v>6</v>
      </c>
      <c r="CA46">
        <f t="shared" si="32"/>
        <v>1976</v>
      </c>
      <c r="EL46" s="11">
        <v>42</v>
      </c>
      <c r="EN46" s="11">
        <f t="shared" si="47"/>
        <v>42</v>
      </c>
      <c r="EO46" s="11" t="str">
        <f t="shared" si="48"/>
        <v>(41)</v>
      </c>
    </row>
    <row r="47" spans="1:145" ht="15.75">
      <c r="A47" s="8" t="str">
        <f t="shared" si="49"/>
        <v>43(41)</v>
      </c>
      <c r="B47" s="9" t="s">
        <v>46</v>
      </c>
      <c r="C47" s="10" t="s">
        <v>47</v>
      </c>
      <c r="D47" s="21">
        <f t="shared" si="50"/>
        <v>1975</v>
      </c>
      <c r="E47" s="19"/>
      <c r="F47" s="15">
        <f t="shared" si="51"/>
        <v>9</v>
      </c>
      <c r="G47" s="20">
        <f t="shared" si="52"/>
        <v>109.72222222222223</v>
      </c>
      <c r="H47" s="19"/>
      <c r="I47" s="15">
        <v>204</v>
      </c>
      <c r="J47" s="15"/>
      <c r="K47" s="15">
        <v>257</v>
      </c>
      <c r="L47" s="15">
        <v>265</v>
      </c>
      <c r="M47" s="15">
        <v>218</v>
      </c>
      <c r="N47" s="15"/>
      <c r="O47" s="15"/>
      <c r="P47" s="15"/>
      <c r="Q47" s="15"/>
      <c r="R47" s="54"/>
      <c r="S47" s="30"/>
      <c r="T47" s="55">
        <v>228</v>
      </c>
      <c r="U47" s="66">
        <v>200</v>
      </c>
      <c r="V47" s="71"/>
      <c r="W47" s="71"/>
      <c r="X47" s="15">
        <v>190</v>
      </c>
      <c r="Y47" s="15"/>
      <c r="Z47" s="15">
        <v>200</v>
      </c>
      <c r="AA47" s="15">
        <v>213</v>
      </c>
      <c r="AB47" s="25">
        <f t="shared" si="53"/>
        <v>19</v>
      </c>
      <c r="AC47" s="78" t="str">
        <f t="shared" si="54"/>
        <v>-</v>
      </c>
      <c r="AD47" s="78" t="str">
        <f t="shared" si="55"/>
        <v>-</v>
      </c>
      <c r="AE47" s="18">
        <v>41</v>
      </c>
      <c r="AF47" s="34">
        <v>43</v>
      </c>
      <c r="AG47" s="34">
        <f t="shared" si="56"/>
        <v>43</v>
      </c>
      <c r="AK47" s="11">
        <f t="shared" si="8"/>
        <v>2</v>
      </c>
      <c r="AL47" s="11">
        <f t="shared" si="9"/>
        <v>2</v>
      </c>
      <c r="AM47" s="11">
        <f t="shared" si="10"/>
        <v>2</v>
      </c>
      <c r="AN47" s="11">
        <f t="shared" si="11"/>
        <v>3</v>
      </c>
      <c r="AO47" s="11">
        <f t="shared" si="12"/>
        <v>3</v>
      </c>
      <c r="AP47" s="11">
        <f t="shared" si="13"/>
        <v>2</v>
      </c>
      <c r="AQ47" s="11">
        <f t="shared" si="14"/>
        <v>1</v>
      </c>
      <c r="AR47" s="11">
        <f t="shared" si="15"/>
        <v>1</v>
      </c>
      <c r="AS47" s="11">
        <f t="shared" si="16"/>
        <v>1</v>
      </c>
      <c r="AT47" s="11">
        <f t="shared" si="17"/>
        <v>1</v>
      </c>
      <c r="AU47" s="11">
        <f t="shared" si="18"/>
        <v>1</v>
      </c>
      <c r="AV47" s="11">
        <f t="shared" si="19"/>
        <v>2</v>
      </c>
      <c r="AW47" s="11">
        <f t="shared" si="20"/>
        <v>3</v>
      </c>
      <c r="AX47" s="11">
        <f t="shared" si="21"/>
        <v>2</v>
      </c>
      <c r="AY47" s="11">
        <f t="shared" si="22"/>
        <v>1</v>
      </c>
      <c r="AZ47" s="11">
        <f t="shared" si="23"/>
        <v>2</v>
      </c>
      <c r="BA47" s="11">
        <f t="shared" si="24"/>
        <v>2</v>
      </c>
      <c r="BB47" s="11">
        <f t="shared" si="25"/>
        <v>2</v>
      </c>
      <c r="BC47" s="11">
        <f t="shared" si="26"/>
        <v>3</v>
      </c>
      <c r="BE47" s="11">
        <f t="shared" si="33"/>
        <v>13</v>
      </c>
      <c r="BH47" s="11">
        <f t="shared" si="34"/>
        <v>265</v>
      </c>
      <c r="BI47" s="11">
        <f t="shared" si="35"/>
        <v>257</v>
      </c>
      <c r="BJ47" s="11">
        <f t="shared" si="36"/>
        <v>228</v>
      </c>
      <c r="BK47" s="11">
        <f t="shared" si="37"/>
        <v>218</v>
      </c>
      <c r="BL47" s="11">
        <f t="shared" si="38"/>
        <v>213</v>
      </c>
      <c r="BM47" s="11">
        <f t="shared" si="39"/>
        <v>204</v>
      </c>
      <c r="BN47" s="11">
        <f t="shared" si="40"/>
        <v>200</v>
      </c>
      <c r="BO47" s="11">
        <f t="shared" si="41"/>
        <v>200</v>
      </c>
      <c r="BP47" s="11">
        <f t="shared" si="42"/>
        <v>190</v>
      </c>
      <c r="BQ47" s="11">
        <f t="shared" si="43"/>
      </c>
      <c r="BR47" s="11">
        <f t="shared" si="44"/>
      </c>
      <c r="BS47" s="11">
        <f t="shared" si="45"/>
      </c>
      <c r="BT47" s="11">
        <f t="shared" si="46"/>
      </c>
      <c r="BU47" s="11">
        <f t="shared" si="27"/>
      </c>
      <c r="BV47" s="11">
        <f t="shared" si="28"/>
      </c>
      <c r="BW47" s="11" t="str">
        <f t="shared" si="29"/>
        <v>-</v>
      </c>
      <c r="BX47" s="11" t="str">
        <f t="shared" si="30"/>
        <v>-</v>
      </c>
      <c r="BY47" s="11">
        <f t="shared" si="31"/>
        <v>7</v>
      </c>
      <c r="CA47">
        <f t="shared" si="32"/>
        <v>1975</v>
      </c>
      <c r="EL47" s="11">
        <v>43</v>
      </c>
      <c r="EN47" s="11">
        <f t="shared" si="47"/>
        <v>43</v>
      </c>
      <c r="EO47" s="11" t="str">
        <f t="shared" si="48"/>
        <v>(41)</v>
      </c>
    </row>
    <row r="48" spans="1:145" ht="15.75">
      <c r="A48" s="8" t="str">
        <f t="shared" si="49"/>
        <v>44(40)</v>
      </c>
      <c r="B48" s="9" t="s">
        <v>245</v>
      </c>
      <c r="C48" s="10" t="s">
        <v>83</v>
      </c>
      <c r="D48" s="21">
        <f t="shared" si="50"/>
        <v>1942</v>
      </c>
      <c r="E48" s="19"/>
      <c r="F48" s="15">
        <f t="shared" si="51"/>
        <v>10</v>
      </c>
      <c r="G48" s="20">
        <f t="shared" si="52"/>
        <v>97.1</v>
      </c>
      <c r="H48" s="19"/>
      <c r="I48" s="15">
        <v>251</v>
      </c>
      <c r="J48" s="15">
        <v>107</v>
      </c>
      <c r="K48" s="15"/>
      <c r="L48" s="15">
        <v>218</v>
      </c>
      <c r="M48" s="15">
        <v>229</v>
      </c>
      <c r="N48" s="15"/>
      <c r="O48" s="15"/>
      <c r="P48" s="15"/>
      <c r="Q48" s="15"/>
      <c r="R48" s="54"/>
      <c r="S48" s="30">
        <v>209</v>
      </c>
      <c r="T48" s="55">
        <v>218</v>
      </c>
      <c r="U48" s="15"/>
      <c r="V48" s="71">
        <v>208</v>
      </c>
      <c r="W48" s="71"/>
      <c r="X48" s="15">
        <v>183</v>
      </c>
      <c r="Y48" s="15"/>
      <c r="Z48" s="15">
        <v>180</v>
      </c>
      <c r="AA48" s="15">
        <v>139</v>
      </c>
      <c r="AB48" s="25">
        <f t="shared" si="53"/>
        <v>19</v>
      </c>
      <c r="AC48" s="78" t="str">
        <f t="shared" si="54"/>
        <v>-</v>
      </c>
      <c r="AD48" s="78" t="str">
        <f t="shared" si="55"/>
        <v>-</v>
      </c>
      <c r="AE48" s="18">
        <v>40</v>
      </c>
      <c r="AF48" s="34">
        <v>44</v>
      </c>
      <c r="AG48" s="34">
        <f t="shared" si="56"/>
        <v>44</v>
      </c>
      <c r="AK48" s="11">
        <f t="shared" si="8"/>
        <v>2</v>
      </c>
      <c r="AL48" s="11">
        <f t="shared" si="9"/>
        <v>3</v>
      </c>
      <c r="AM48" s="11">
        <f t="shared" si="10"/>
        <v>2</v>
      </c>
      <c r="AN48" s="11">
        <f t="shared" si="11"/>
        <v>2</v>
      </c>
      <c r="AO48" s="11">
        <f t="shared" si="12"/>
        <v>3</v>
      </c>
      <c r="AP48" s="11">
        <f t="shared" si="13"/>
        <v>2</v>
      </c>
      <c r="AQ48" s="11">
        <f t="shared" si="14"/>
        <v>1</v>
      </c>
      <c r="AR48" s="11">
        <f t="shared" si="15"/>
        <v>1</v>
      </c>
      <c r="AS48" s="11">
        <f t="shared" si="16"/>
        <v>1</v>
      </c>
      <c r="AT48" s="11">
        <f t="shared" si="17"/>
        <v>1</v>
      </c>
      <c r="AU48" s="11">
        <f t="shared" si="18"/>
        <v>2</v>
      </c>
      <c r="AV48" s="11">
        <f t="shared" si="19"/>
        <v>3</v>
      </c>
      <c r="AW48" s="11">
        <f t="shared" si="20"/>
        <v>2</v>
      </c>
      <c r="AX48" s="11">
        <f t="shared" si="21"/>
        <v>2</v>
      </c>
      <c r="AY48" s="11">
        <f t="shared" si="22"/>
        <v>2</v>
      </c>
      <c r="AZ48" s="11">
        <f t="shared" si="23"/>
        <v>2</v>
      </c>
      <c r="BA48" s="11">
        <f t="shared" si="24"/>
        <v>2</v>
      </c>
      <c r="BB48" s="11">
        <f t="shared" si="25"/>
        <v>2</v>
      </c>
      <c r="BC48" s="11">
        <f t="shared" si="26"/>
        <v>3</v>
      </c>
      <c r="BE48" s="11">
        <f t="shared" si="33"/>
        <v>15</v>
      </c>
      <c r="BH48" s="11">
        <f t="shared" si="34"/>
        <v>251</v>
      </c>
      <c r="BI48" s="11">
        <f t="shared" si="35"/>
        <v>229</v>
      </c>
      <c r="BJ48" s="11">
        <f t="shared" si="36"/>
        <v>218</v>
      </c>
      <c r="BK48" s="11">
        <f t="shared" si="37"/>
        <v>218</v>
      </c>
      <c r="BL48" s="11">
        <f t="shared" si="38"/>
        <v>209</v>
      </c>
      <c r="BM48" s="11">
        <f t="shared" si="39"/>
        <v>208</v>
      </c>
      <c r="BN48" s="11">
        <f t="shared" si="40"/>
        <v>183</v>
      </c>
      <c r="BO48" s="11">
        <f t="shared" si="41"/>
        <v>180</v>
      </c>
      <c r="BP48" s="11">
        <f t="shared" si="42"/>
        <v>139</v>
      </c>
      <c r="BQ48" s="11">
        <f t="shared" si="43"/>
        <v>107</v>
      </c>
      <c r="BR48" s="11">
        <f t="shared" si="44"/>
      </c>
      <c r="BS48" s="11">
        <f t="shared" si="45"/>
      </c>
      <c r="BT48" s="11">
        <f t="shared" si="46"/>
      </c>
      <c r="BU48" s="11">
        <f t="shared" si="27"/>
      </c>
      <c r="BV48" s="11">
        <f t="shared" si="28"/>
      </c>
      <c r="BW48" s="11" t="str">
        <f t="shared" si="29"/>
        <v>-</v>
      </c>
      <c r="BX48" s="11" t="str">
        <f t="shared" si="30"/>
        <v>-</v>
      </c>
      <c r="BY48" s="11">
        <f t="shared" si="31"/>
        <v>6</v>
      </c>
      <c r="CA48">
        <f t="shared" si="32"/>
        <v>1942</v>
      </c>
      <c r="EL48" s="11">
        <v>44</v>
      </c>
      <c r="EN48" s="11">
        <f t="shared" si="47"/>
        <v>44</v>
      </c>
      <c r="EO48" s="11" t="str">
        <f t="shared" si="48"/>
        <v>(40)</v>
      </c>
    </row>
    <row r="49" spans="1:145" ht="15.75">
      <c r="A49" s="8" t="str">
        <f t="shared" si="49"/>
        <v>45(44)</v>
      </c>
      <c r="B49" s="9" t="s">
        <v>82</v>
      </c>
      <c r="C49" s="10" t="s">
        <v>83</v>
      </c>
      <c r="D49" s="21">
        <f t="shared" si="50"/>
        <v>1865</v>
      </c>
      <c r="E49" s="19"/>
      <c r="F49" s="15">
        <f t="shared" si="51"/>
        <v>10</v>
      </c>
      <c r="G49" s="20">
        <f t="shared" si="52"/>
        <v>93.25</v>
      </c>
      <c r="H49" s="19"/>
      <c r="I49" s="15">
        <v>218</v>
      </c>
      <c r="J49" s="15">
        <v>189</v>
      </c>
      <c r="K49" s="15"/>
      <c r="L49" s="15"/>
      <c r="M49" s="15"/>
      <c r="N49" s="15"/>
      <c r="O49" s="15"/>
      <c r="P49" s="15"/>
      <c r="Q49" s="15">
        <v>145</v>
      </c>
      <c r="R49" s="54"/>
      <c r="S49" s="30">
        <v>239</v>
      </c>
      <c r="T49" s="55">
        <v>180</v>
      </c>
      <c r="U49" s="15">
        <v>202</v>
      </c>
      <c r="V49" s="71">
        <v>222</v>
      </c>
      <c r="W49" s="71"/>
      <c r="X49" s="15">
        <v>174</v>
      </c>
      <c r="Y49" s="15"/>
      <c r="Z49" s="15">
        <v>110</v>
      </c>
      <c r="AA49" s="15">
        <v>186</v>
      </c>
      <c r="AB49" s="25">
        <f t="shared" si="53"/>
        <v>19</v>
      </c>
      <c r="AC49" s="78" t="str">
        <f t="shared" si="54"/>
        <v>-</v>
      </c>
      <c r="AD49" s="78" t="str">
        <f t="shared" si="55"/>
        <v>-</v>
      </c>
      <c r="AE49" s="18">
        <v>44</v>
      </c>
      <c r="AF49" s="34">
        <v>45</v>
      </c>
      <c r="AG49" s="34">
        <f t="shared" si="56"/>
        <v>45</v>
      </c>
      <c r="AK49" s="11">
        <f t="shared" si="8"/>
        <v>2</v>
      </c>
      <c r="AL49" s="11">
        <f t="shared" si="9"/>
        <v>3</v>
      </c>
      <c r="AM49" s="11">
        <f t="shared" si="10"/>
        <v>2</v>
      </c>
      <c r="AN49" s="11">
        <f t="shared" si="11"/>
        <v>1</v>
      </c>
      <c r="AO49" s="11">
        <f t="shared" si="12"/>
        <v>1</v>
      </c>
      <c r="AP49" s="11">
        <f t="shared" si="13"/>
        <v>1</v>
      </c>
      <c r="AQ49" s="11">
        <f t="shared" si="14"/>
        <v>1</v>
      </c>
      <c r="AR49" s="11">
        <f t="shared" si="15"/>
        <v>1</v>
      </c>
      <c r="AS49" s="11">
        <f t="shared" si="16"/>
        <v>2</v>
      </c>
      <c r="AT49" s="11">
        <f t="shared" si="17"/>
        <v>2</v>
      </c>
      <c r="AU49" s="11">
        <f t="shared" si="18"/>
        <v>2</v>
      </c>
      <c r="AV49" s="11">
        <f t="shared" si="19"/>
        <v>3</v>
      </c>
      <c r="AW49" s="11">
        <f t="shared" si="20"/>
        <v>3</v>
      </c>
      <c r="AX49" s="11">
        <f t="shared" si="21"/>
        <v>3</v>
      </c>
      <c r="AY49" s="11">
        <f t="shared" si="22"/>
        <v>2</v>
      </c>
      <c r="AZ49" s="11">
        <f t="shared" si="23"/>
        <v>2</v>
      </c>
      <c r="BA49" s="11">
        <f t="shared" si="24"/>
        <v>2</v>
      </c>
      <c r="BB49" s="11">
        <f t="shared" si="25"/>
        <v>2</v>
      </c>
      <c r="BC49" s="11">
        <f t="shared" si="26"/>
        <v>3</v>
      </c>
      <c r="BE49" s="11">
        <f t="shared" si="33"/>
        <v>14</v>
      </c>
      <c r="BH49" s="11">
        <f t="shared" si="34"/>
        <v>239</v>
      </c>
      <c r="BI49" s="11">
        <f t="shared" si="35"/>
        <v>222</v>
      </c>
      <c r="BJ49" s="11">
        <f t="shared" si="36"/>
        <v>218</v>
      </c>
      <c r="BK49" s="11">
        <f t="shared" si="37"/>
        <v>202</v>
      </c>
      <c r="BL49" s="11">
        <f t="shared" si="38"/>
        <v>189</v>
      </c>
      <c r="BM49" s="11">
        <f t="shared" si="39"/>
        <v>186</v>
      </c>
      <c r="BN49" s="11">
        <f t="shared" si="40"/>
        <v>180</v>
      </c>
      <c r="BO49" s="11">
        <f t="shared" si="41"/>
        <v>174</v>
      </c>
      <c r="BP49" s="11">
        <f t="shared" si="42"/>
        <v>145</v>
      </c>
      <c r="BQ49" s="11">
        <f t="shared" si="43"/>
        <v>110</v>
      </c>
      <c r="BR49" s="11">
        <f t="shared" si="44"/>
      </c>
      <c r="BS49" s="11">
        <f t="shared" si="45"/>
      </c>
      <c r="BT49" s="11">
        <f t="shared" si="46"/>
      </c>
      <c r="BU49" s="11">
        <f t="shared" si="27"/>
      </c>
      <c r="BV49" s="11">
        <f t="shared" si="28"/>
      </c>
      <c r="BW49" s="11" t="str">
        <f t="shared" si="29"/>
        <v>-</v>
      </c>
      <c r="BX49" s="11" t="str">
        <f t="shared" si="30"/>
        <v>-</v>
      </c>
      <c r="BY49" s="11">
        <f t="shared" si="31"/>
        <v>6</v>
      </c>
      <c r="CA49">
        <f t="shared" si="32"/>
        <v>1865</v>
      </c>
      <c r="EL49" s="11">
        <v>45</v>
      </c>
      <c r="EN49" s="11">
        <f t="shared" si="47"/>
        <v>45</v>
      </c>
      <c r="EO49" s="11" t="str">
        <f t="shared" si="48"/>
        <v>(44)</v>
      </c>
    </row>
    <row r="50" spans="1:145" ht="15.75">
      <c r="A50" s="8" t="str">
        <f t="shared" si="49"/>
        <v>46(46)</v>
      </c>
      <c r="B50" s="43" t="s">
        <v>114</v>
      </c>
      <c r="C50" s="10" t="s">
        <v>55</v>
      </c>
      <c r="D50" s="21">
        <f t="shared" si="50"/>
        <v>1842</v>
      </c>
      <c r="E50" s="19"/>
      <c r="F50" s="15">
        <f t="shared" si="51"/>
        <v>8</v>
      </c>
      <c r="G50" s="20">
        <f t="shared" si="52"/>
        <v>115.125</v>
      </c>
      <c r="H50" s="19"/>
      <c r="I50" s="15"/>
      <c r="J50" s="15">
        <v>168</v>
      </c>
      <c r="K50" s="15">
        <v>232</v>
      </c>
      <c r="L50" s="15">
        <v>196</v>
      </c>
      <c r="M50" s="15"/>
      <c r="N50" s="15"/>
      <c r="O50" s="15"/>
      <c r="P50" s="15"/>
      <c r="Q50" s="15"/>
      <c r="R50" s="54"/>
      <c r="S50" s="30"/>
      <c r="T50" s="55">
        <v>240</v>
      </c>
      <c r="U50" s="15">
        <v>199</v>
      </c>
      <c r="V50" s="71">
        <v>318</v>
      </c>
      <c r="W50" s="71"/>
      <c r="X50" s="15">
        <v>227</v>
      </c>
      <c r="Y50" s="15"/>
      <c r="Z50" s="15"/>
      <c r="AA50" s="15">
        <v>262</v>
      </c>
      <c r="AB50" s="25">
        <f t="shared" si="53"/>
        <v>19</v>
      </c>
      <c r="AC50" s="78" t="str">
        <f t="shared" si="54"/>
        <v>-</v>
      </c>
      <c r="AD50" s="78" t="str">
        <f t="shared" si="55"/>
        <v>-</v>
      </c>
      <c r="AE50" s="18">
        <v>46</v>
      </c>
      <c r="AF50" s="34">
        <v>46</v>
      </c>
      <c r="AG50" s="34">
        <f t="shared" si="56"/>
        <v>46</v>
      </c>
      <c r="AK50" s="11">
        <f t="shared" si="8"/>
        <v>1</v>
      </c>
      <c r="AL50" s="11">
        <f t="shared" si="9"/>
        <v>2</v>
      </c>
      <c r="AM50" s="11">
        <f t="shared" si="10"/>
        <v>3</v>
      </c>
      <c r="AN50" s="11">
        <f t="shared" si="11"/>
        <v>3</v>
      </c>
      <c r="AO50" s="11">
        <f t="shared" si="12"/>
        <v>2</v>
      </c>
      <c r="AP50" s="11">
        <f t="shared" si="13"/>
        <v>1</v>
      </c>
      <c r="AQ50" s="11">
        <f t="shared" si="14"/>
        <v>1</v>
      </c>
      <c r="AR50" s="11">
        <f t="shared" si="15"/>
        <v>1</v>
      </c>
      <c r="AS50" s="11">
        <f t="shared" si="16"/>
        <v>1</v>
      </c>
      <c r="AT50" s="11">
        <f t="shared" si="17"/>
        <v>1</v>
      </c>
      <c r="AU50" s="11">
        <f t="shared" si="18"/>
        <v>1</v>
      </c>
      <c r="AV50" s="11">
        <f t="shared" si="19"/>
        <v>2</v>
      </c>
      <c r="AW50" s="11">
        <f t="shared" si="20"/>
        <v>3</v>
      </c>
      <c r="AX50" s="11">
        <f t="shared" si="21"/>
        <v>3</v>
      </c>
      <c r="AY50" s="11">
        <f t="shared" si="22"/>
        <v>2</v>
      </c>
      <c r="AZ50" s="11">
        <f t="shared" si="23"/>
        <v>2</v>
      </c>
      <c r="BA50" s="11">
        <f t="shared" si="24"/>
        <v>2</v>
      </c>
      <c r="BB50" s="11">
        <f t="shared" si="25"/>
        <v>1</v>
      </c>
      <c r="BC50" s="11">
        <f t="shared" si="26"/>
        <v>2</v>
      </c>
      <c r="BE50" s="11">
        <f t="shared" si="33"/>
        <v>11</v>
      </c>
      <c r="BH50" s="11">
        <f t="shared" si="34"/>
        <v>318</v>
      </c>
      <c r="BI50" s="11">
        <f t="shared" si="35"/>
        <v>262</v>
      </c>
      <c r="BJ50" s="11">
        <f t="shared" si="36"/>
        <v>240</v>
      </c>
      <c r="BK50" s="11">
        <f t="shared" si="37"/>
        <v>232</v>
      </c>
      <c r="BL50" s="11">
        <f t="shared" si="38"/>
        <v>227</v>
      </c>
      <c r="BM50" s="11">
        <f t="shared" si="39"/>
        <v>199</v>
      </c>
      <c r="BN50" s="11">
        <f t="shared" si="40"/>
        <v>196</v>
      </c>
      <c r="BO50" s="11">
        <f t="shared" si="41"/>
        <v>168</v>
      </c>
      <c r="BP50" s="11">
        <f t="shared" si="42"/>
      </c>
      <c r="BQ50" s="11">
        <f t="shared" si="43"/>
      </c>
      <c r="BR50" s="11">
        <f t="shared" si="44"/>
      </c>
      <c r="BS50" s="11">
        <f t="shared" si="45"/>
      </c>
      <c r="BT50" s="11">
        <f t="shared" si="46"/>
      </c>
      <c r="BU50" s="11">
        <f t="shared" si="27"/>
      </c>
      <c r="BV50" s="11">
        <f t="shared" si="28"/>
      </c>
      <c r="BW50" s="11" t="str">
        <f t="shared" si="29"/>
        <v>-</v>
      </c>
      <c r="BX50" s="11" t="str">
        <f t="shared" si="30"/>
        <v>-</v>
      </c>
      <c r="BY50" s="11">
        <f t="shared" si="31"/>
        <v>8</v>
      </c>
      <c r="CA50">
        <f t="shared" si="32"/>
        <v>1842</v>
      </c>
      <c r="EL50" s="11">
        <v>46</v>
      </c>
      <c r="EN50" s="11">
        <f t="shared" si="47"/>
        <v>46</v>
      </c>
      <c r="EO50" s="11" t="str">
        <f t="shared" si="48"/>
        <v>(46)</v>
      </c>
    </row>
    <row r="51" spans="1:145" ht="15.75">
      <c r="A51" s="8" t="str">
        <f t="shared" si="49"/>
        <v>47(45)</v>
      </c>
      <c r="B51" s="9" t="s">
        <v>202</v>
      </c>
      <c r="C51" s="10" t="s">
        <v>34</v>
      </c>
      <c r="D51" s="21">
        <f t="shared" si="50"/>
        <v>1825</v>
      </c>
      <c r="E51" s="19"/>
      <c r="F51" s="15">
        <f t="shared" si="51"/>
        <v>7</v>
      </c>
      <c r="G51" s="20">
        <f t="shared" si="52"/>
        <v>130.35714285714286</v>
      </c>
      <c r="H51" s="19"/>
      <c r="I51" s="15">
        <v>286</v>
      </c>
      <c r="J51" s="15">
        <v>269</v>
      </c>
      <c r="K51" s="15">
        <v>227</v>
      </c>
      <c r="L51" s="15">
        <v>220</v>
      </c>
      <c r="M51" s="15"/>
      <c r="N51" s="15"/>
      <c r="O51" s="15"/>
      <c r="P51" s="15"/>
      <c r="Q51" s="15"/>
      <c r="R51" s="54"/>
      <c r="S51" s="30"/>
      <c r="T51" s="55"/>
      <c r="U51" s="15">
        <v>327</v>
      </c>
      <c r="V51" s="15"/>
      <c r="W51" s="71"/>
      <c r="X51" s="15">
        <v>257</v>
      </c>
      <c r="Y51" s="15"/>
      <c r="Z51" s="15"/>
      <c r="AA51" s="15">
        <v>239</v>
      </c>
      <c r="AB51" s="25">
        <f t="shared" si="53"/>
        <v>19</v>
      </c>
      <c r="AC51" s="78" t="str">
        <f t="shared" si="54"/>
        <v>-</v>
      </c>
      <c r="AD51" s="78" t="str">
        <f t="shared" si="55"/>
        <v>-</v>
      </c>
      <c r="AE51" s="18">
        <v>45</v>
      </c>
      <c r="AF51" s="34">
        <v>47</v>
      </c>
      <c r="AG51" s="34">
        <f t="shared" si="56"/>
        <v>47</v>
      </c>
      <c r="AK51" s="11">
        <f t="shared" si="8"/>
        <v>2</v>
      </c>
      <c r="AL51" s="11">
        <f t="shared" si="9"/>
        <v>3</v>
      </c>
      <c r="AM51" s="11">
        <f t="shared" si="10"/>
        <v>3</v>
      </c>
      <c r="AN51" s="11">
        <f t="shared" si="11"/>
        <v>3</v>
      </c>
      <c r="AO51" s="11">
        <f t="shared" si="12"/>
        <v>2</v>
      </c>
      <c r="AP51" s="11">
        <f t="shared" si="13"/>
        <v>1</v>
      </c>
      <c r="AQ51" s="11">
        <f t="shared" si="14"/>
        <v>1</v>
      </c>
      <c r="AR51" s="11">
        <f t="shared" si="15"/>
        <v>1</v>
      </c>
      <c r="AS51" s="11">
        <f t="shared" si="16"/>
        <v>1</v>
      </c>
      <c r="AT51" s="11">
        <f t="shared" si="17"/>
        <v>1</v>
      </c>
      <c r="AU51" s="11">
        <f t="shared" si="18"/>
        <v>1</v>
      </c>
      <c r="AV51" s="11">
        <f t="shared" si="19"/>
        <v>1</v>
      </c>
      <c r="AW51" s="11">
        <f t="shared" si="20"/>
        <v>2</v>
      </c>
      <c r="AX51" s="11">
        <f t="shared" si="21"/>
        <v>2</v>
      </c>
      <c r="AY51" s="11">
        <f t="shared" si="22"/>
        <v>1</v>
      </c>
      <c r="AZ51" s="11">
        <f t="shared" si="23"/>
        <v>2</v>
      </c>
      <c r="BA51" s="11">
        <f t="shared" si="24"/>
        <v>2</v>
      </c>
      <c r="BB51" s="11">
        <f t="shared" si="25"/>
        <v>1</v>
      </c>
      <c r="BC51" s="11">
        <f t="shared" si="26"/>
        <v>2</v>
      </c>
      <c r="BE51" s="11">
        <f t="shared" si="33"/>
        <v>10</v>
      </c>
      <c r="BH51" s="11">
        <f t="shared" si="34"/>
        <v>327</v>
      </c>
      <c r="BI51" s="11">
        <f t="shared" si="35"/>
        <v>286</v>
      </c>
      <c r="BJ51" s="11">
        <f t="shared" si="36"/>
        <v>269</v>
      </c>
      <c r="BK51" s="11">
        <f t="shared" si="37"/>
        <v>257</v>
      </c>
      <c r="BL51" s="11">
        <f t="shared" si="38"/>
        <v>239</v>
      </c>
      <c r="BM51" s="11">
        <f t="shared" si="39"/>
        <v>227</v>
      </c>
      <c r="BN51" s="11">
        <f t="shared" si="40"/>
        <v>220</v>
      </c>
      <c r="BO51" s="11">
        <f t="shared" si="41"/>
      </c>
      <c r="BP51" s="11">
        <f t="shared" si="42"/>
      </c>
      <c r="BQ51" s="11">
        <f t="shared" si="43"/>
      </c>
      <c r="BR51" s="11">
        <f t="shared" si="44"/>
      </c>
      <c r="BS51" s="11">
        <f t="shared" si="45"/>
      </c>
      <c r="BT51" s="11">
        <f t="shared" si="46"/>
      </c>
      <c r="BU51" s="11">
        <f t="shared" si="27"/>
      </c>
      <c r="BV51" s="11">
        <f t="shared" si="28"/>
      </c>
      <c r="BW51" s="11" t="str">
        <f t="shared" si="29"/>
        <v>-</v>
      </c>
      <c r="BX51" s="11" t="str">
        <f t="shared" si="30"/>
        <v>-</v>
      </c>
      <c r="BY51" s="11">
        <f t="shared" si="31"/>
        <v>9</v>
      </c>
      <c r="CA51">
        <f t="shared" si="32"/>
        <v>1825</v>
      </c>
      <c r="EL51" s="11">
        <v>47</v>
      </c>
      <c r="EN51" s="11">
        <f t="shared" si="47"/>
        <v>47</v>
      </c>
      <c r="EO51" s="11" t="str">
        <f t="shared" si="48"/>
        <v>(45)</v>
      </c>
    </row>
    <row r="52" spans="1:145" ht="15.75">
      <c r="A52" s="8" t="str">
        <f t="shared" si="49"/>
        <v>48(48)</v>
      </c>
      <c r="B52" s="9" t="s">
        <v>52</v>
      </c>
      <c r="C52" s="10" t="s">
        <v>36</v>
      </c>
      <c r="D52" s="21">
        <f t="shared" si="50"/>
        <v>1808</v>
      </c>
      <c r="E52" s="19"/>
      <c r="F52" s="15">
        <f t="shared" si="51"/>
        <v>9</v>
      </c>
      <c r="G52" s="20">
        <f t="shared" si="52"/>
        <v>100.44444444444444</v>
      </c>
      <c r="H52" s="19"/>
      <c r="I52" s="15">
        <v>168</v>
      </c>
      <c r="J52" s="15"/>
      <c r="K52" s="15">
        <v>219</v>
      </c>
      <c r="L52" s="15">
        <v>224</v>
      </c>
      <c r="M52" s="15">
        <v>174</v>
      </c>
      <c r="N52" s="15"/>
      <c r="O52" s="15"/>
      <c r="P52" s="15"/>
      <c r="Q52" s="15"/>
      <c r="R52" s="54"/>
      <c r="S52" s="30">
        <v>208</v>
      </c>
      <c r="T52" s="55">
        <v>240</v>
      </c>
      <c r="U52" s="15"/>
      <c r="V52" s="71">
        <v>196</v>
      </c>
      <c r="W52" s="71"/>
      <c r="X52" s="65"/>
      <c r="Y52" s="15"/>
      <c r="Z52" s="15">
        <v>202</v>
      </c>
      <c r="AA52" s="15">
        <v>177</v>
      </c>
      <c r="AB52" s="25">
        <f t="shared" si="53"/>
        <v>19</v>
      </c>
      <c r="AC52" s="78" t="str">
        <f t="shared" si="54"/>
        <v>-</v>
      </c>
      <c r="AD52" s="78" t="str">
        <f t="shared" si="55"/>
        <v>-</v>
      </c>
      <c r="AE52" s="18">
        <v>48</v>
      </c>
      <c r="AF52" s="34">
        <v>48</v>
      </c>
      <c r="AG52" s="34">
        <f t="shared" si="56"/>
        <v>48</v>
      </c>
      <c r="AK52" s="11">
        <f t="shared" si="8"/>
        <v>2</v>
      </c>
      <c r="AL52" s="11">
        <f t="shared" si="9"/>
        <v>2</v>
      </c>
      <c r="AM52" s="11">
        <f t="shared" si="10"/>
        <v>2</v>
      </c>
      <c r="AN52" s="11">
        <f t="shared" si="11"/>
        <v>3</v>
      </c>
      <c r="AO52" s="11">
        <f t="shared" si="12"/>
        <v>3</v>
      </c>
      <c r="AP52" s="11">
        <f t="shared" si="13"/>
        <v>2</v>
      </c>
      <c r="AQ52" s="11">
        <f t="shared" si="14"/>
        <v>1</v>
      </c>
      <c r="AR52" s="11">
        <f t="shared" si="15"/>
        <v>1</v>
      </c>
      <c r="AS52" s="11">
        <f t="shared" si="16"/>
        <v>1</v>
      </c>
      <c r="AT52" s="11">
        <f t="shared" si="17"/>
        <v>1</v>
      </c>
      <c r="AU52" s="11">
        <f t="shared" si="18"/>
        <v>2</v>
      </c>
      <c r="AV52" s="11">
        <f t="shared" si="19"/>
        <v>3</v>
      </c>
      <c r="AW52" s="11">
        <f t="shared" si="20"/>
        <v>2</v>
      </c>
      <c r="AX52" s="11">
        <f t="shared" si="21"/>
        <v>2</v>
      </c>
      <c r="AY52" s="11">
        <f t="shared" si="22"/>
        <v>2</v>
      </c>
      <c r="AZ52" s="11">
        <f t="shared" si="23"/>
        <v>1</v>
      </c>
      <c r="BA52" s="11">
        <f t="shared" si="24"/>
        <v>1</v>
      </c>
      <c r="BB52" s="11">
        <f t="shared" si="25"/>
        <v>2</v>
      </c>
      <c r="BC52" s="11">
        <f t="shared" si="26"/>
        <v>3</v>
      </c>
      <c r="BE52" s="11">
        <f t="shared" si="33"/>
        <v>13</v>
      </c>
      <c r="BH52" s="11">
        <f t="shared" si="34"/>
        <v>240</v>
      </c>
      <c r="BI52" s="11">
        <f t="shared" si="35"/>
        <v>224</v>
      </c>
      <c r="BJ52" s="11">
        <f t="shared" si="36"/>
        <v>219</v>
      </c>
      <c r="BK52" s="11">
        <f t="shared" si="37"/>
        <v>208</v>
      </c>
      <c r="BL52" s="11">
        <f t="shared" si="38"/>
        <v>202</v>
      </c>
      <c r="BM52" s="11">
        <f t="shared" si="39"/>
        <v>196</v>
      </c>
      <c r="BN52" s="11">
        <f t="shared" si="40"/>
        <v>177</v>
      </c>
      <c r="BO52" s="11">
        <f t="shared" si="41"/>
        <v>174</v>
      </c>
      <c r="BP52" s="11">
        <f t="shared" si="42"/>
        <v>168</v>
      </c>
      <c r="BQ52" s="11">
        <f t="shared" si="43"/>
      </c>
      <c r="BR52" s="11">
        <f t="shared" si="44"/>
      </c>
      <c r="BS52" s="11">
        <f t="shared" si="45"/>
      </c>
      <c r="BT52" s="11">
        <f t="shared" si="46"/>
      </c>
      <c r="BU52" s="11">
        <f t="shared" si="27"/>
      </c>
      <c r="BV52" s="11">
        <f t="shared" si="28"/>
      </c>
      <c r="BW52" s="11" t="str">
        <f t="shared" si="29"/>
        <v>-</v>
      </c>
      <c r="BX52" s="11" t="str">
        <f t="shared" si="30"/>
        <v>-</v>
      </c>
      <c r="BY52" s="11">
        <f t="shared" si="31"/>
        <v>7</v>
      </c>
      <c r="CA52">
        <f t="shared" si="32"/>
        <v>1808</v>
      </c>
      <c r="EL52" s="11">
        <v>48</v>
      </c>
      <c r="EN52" s="11">
        <f t="shared" si="47"/>
        <v>48</v>
      </c>
      <c r="EO52" s="11" t="str">
        <f t="shared" si="48"/>
        <v>(48)</v>
      </c>
    </row>
    <row r="53" spans="1:145" ht="15.75">
      <c r="A53" s="8" t="str">
        <f t="shared" si="49"/>
        <v>49(43)</v>
      </c>
      <c r="B53" s="9" t="s">
        <v>186</v>
      </c>
      <c r="C53" s="36" t="s">
        <v>45</v>
      </c>
      <c r="D53" s="21">
        <f t="shared" si="50"/>
        <v>1790</v>
      </c>
      <c r="E53" s="19"/>
      <c r="F53" s="15">
        <f t="shared" si="51"/>
        <v>10</v>
      </c>
      <c r="G53" s="20">
        <f t="shared" si="52"/>
        <v>89.5</v>
      </c>
      <c r="H53" s="19"/>
      <c r="I53" s="15">
        <v>186</v>
      </c>
      <c r="J53" s="15">
        <v>168</v>
      </c>
      <c r="K53" s="15">
        <v>245</v>
      </c>
      <c r="L53" s="15">
        <v>232</v>
      </c>
      <c r="M53" s="15"/>
      <c r="N53" s="15"/>
      <c r="O53" s="15"/>
      <c r="P53" s="15">
        <v>181</v>
      </c>
      <c r="Q53" s="15">
        <v>157</v>
      </c>
      <c r="R53" s="54">
        <v>141</v>
      </c>
      <c r="S53" s="30">
        <v>200</v>
      </c>
      <c r="T53" s="55"/>
      <c r="U53" s="15"/>
      <c r="V53" s="71">
        <v>158</v>
      </c>
      <c r="W53" s="71"/>
      <c r="X53" s="15"/>
      <c r="Y53" s="15">
        <v>122</v>
      </c>
      <c r="Z53" s="15"/>
      <c r="AA53" s="15"/>
      <c r="AB53" s="25">
        <f t="shared" si="53"/>
        <v>19</v>
      </c>
      <c r="AC53" s="78" t="str">
        <f t="shared" si="54"/>
        <v>-</v>
      </c>
      <c r="AD53" s="78" t="str">
        <f t="shared" si="55"/>
        <v>-</v>
      </c>
      <c r="AE53" s="18">
        <v>43</v>
      </c>
      <c r="AF53" s="34">
        <v>49</v>
      </c>
      <c r="AG53" s="34">
        <f t="shared" si="56"/>
        <v>49</v>
      </c>
      <c r="AK53" s="11">
        <f t="shared" si="8"/>
        <v>2</v>
      </c>
      <c r="AL53" s="11">
        <f t="shared" si="9"/>
        <v>3</v>
      </c>
      <c r="AM53" s="11">
        <f t="shared" si="10"/>
        <v>3</v>
      </c>
      <c r="AN53" s="11">
        <f t="shared" si="11"/>
        <v>3</v>
      </c>
      <c r="AO53" s="11">
        <f t="shared" si="12"/>
        <v>2</v>
      </c>
      <c r="AP53" s="11">
        <f t="shared" si="13"/>
        <v>1</v>
      </c>
      <c r="AQ53" s="11">
        <f t="shared" si="14"/>
        <v>1</v>
      </c>
      <c r="AR53" s="11">
        <f t="shared" si="15"/>
        <v>2</v>
      </c>
      <c r="AS53" s="11">
        <f t="shared" si="16"/>
        <v>3</v>
      </c>
      <c r="AT53" s="11">
        <f t="shared" si="17"/>
        <v>3</v>
      </c>
      <c r="AU53" s="11">
        <f t="shared" si="18"/>
        <v>3</v>
      </c>
      <c r="AV53" s="11">
        <f t="shared" si="19"/>
        <v>2</v>
      </c>
      <c r="AW53" s="11">
        <f t="shared" si="20"/>
        <v>1</v>
      </c>
      <c r="AX53" s="11">
        <f t="shared" si="21"/>
        <v>2</v>
      </c>
      <c r="AY53" s="11">
        <f t="shared" si="22"/>
        <v>2</v>
      </c>
      <c r="AZ53" s="11">
        <f t="shared" si="23"/>
        <v>1</v>
      </c>
      <c r="BA53" s="11">
        <f t="shared" si="24"/>
        <v>2</v>
      </c>
      <c r="BB53" s="11">
        <f t="shared" si="25"/>
        <v>2</v>
      </c>
      <c r="BC53" s="11">
        <f t="shared" si="26"/>
        <v>1</v>
      </c>
      <c r="BE53" s="11">
        <f t="shared" si="33"/>
        <v>14</v>
      </c>
      <c r="BH53" s="11">
        <f t="shared" si="34"/>
        <v>245</v>
      </c>
      <c r="BI53" s="11">
        <f t="shared" si="35"/>
        <v>232</v>
      </c>
      <c r="BJ53" s="11">
        <f t="shared" si="36"/>
        <v>200</v>
      </c>
      <c r="BK53" s="11">
        <f t="shared" si="37"/>
        <v>186</v>
      </c>
      <c r="BL53" s="11">
        <f t="shared" si="38"/>
        <v>181</v>
      </c>
      <c r="BM53" s="11">
        <f t="shared" si="39"/>
        <v>168</v>
      </c>
      <c r="BN53" s="11">
        <f t="shared" si="40"/>
        <v>158</v>
      </c>
      <c r="BO53" s="11">
        <f t="shared" si="41"/>
        <v>157</v>
      </c>
      <c r="BP53" s="11">
        <f t="shared" si="42"/>
        <v>141</v>
      </c>
      <c r="BQ53" s="11">
        <f t="shared" si="43"/>
        <v>122</v>
      </c>
      <c r="BR53" s="11">
        <f t="shared" si="44"/>
      </c>
      <c r="BS53" s="11">
        <f t="shared" si="45"/>
      </c>
      <c r="BT53" s="11">
        <f t="shared" si="46"/>
      </c>
      <c r="BU53" s="11">
        <f t="shared" si="27"/>
      </c>
      <c r="BV53" s="11">
        <f t="shared" si="28"/>
      </c>
      <c r="BW53" s="11" t="str">
        <f t="shared" si="29"/>
        <v>-</v>
      </c>
      <c r="BX53" s="11" t="str">
        <f t="shared" si="30"/>
        <v>-</v>
      </c>
      <c r="BY53" s="11">
        <f t="shared" si="31"/>
        <v>6</v>
      </c>
      <c r="CA53">
        <f t="shared" si="32"/>
        <v>1790</v>
      </c>
      <c r="EL53" s="11">
        <v>49</v>
      </c>
      <c r="EN53" s="11">
        <f t="shared" si="47"/>
        <v>49</v>
      </c>
      <c r="EO53" s="11" t="str">
        <f t="shared" si="48"/>
        <v>(43)</v>
      </c>
    </row>
    <row r="54" spans="1:145" ht="15.75">
      <c r="A54" s="8" t="str">
        <f t="shared" si="49"/>
        <v>50(59)</v>
      </c>
      <c r="B54" s="9" t="s">
        <v>204</v>
      </c>
      <c r="C54" s="10" t="s">
        <v>62</v>
      </c>
      <c r="D54" s="21">
        <f t="shared" si="50"/>
        <v>1773</v>
      </c>
      <c r="E54" s="19"/>
      <c r="F54" s="15">
        <f t="shared" si="51"/>
        <v>9</v>
      </c>
      <c r="G54" s="20">
        <f t="shared" si="52"/>
        <v>98.5</v>
      </c>
      <c r="H54" s="19"/>
      <c r="I54" s="15"/>
      <c r="J54" s="15">
        <v>151</v>
      </c>
      <c r="K54" s="15"/>
      <c r="L54" s="15"/>
      <c r="M54" s="15"/>
      <c r="N54" s="15"/>
      <c r="O54" s="15"/>
      <c r="P54" s="15"/>
      <c r="Q54" s="15">
        <v>225</v>
      </c>
      <c r="R54" s="54">
        <v>232</v>
      </c>
      <c r="S54" s="30">
        <v>231</v>
      </c>
      <c r="T54" s="55">
        <v>202</v>
      </c>
      <c r="U54" s="15">
        <v>158</v>
      </c>
      <c r="V54" s="71">
        <v>154</v>
      </c>
      <c r="W54" s="71"/>
      <c r="X54" s="15"/>
      <c r="Y54" s="15"/>
      <c r="Z54" s="15">
        <v>214</v>
      </c>
      <c r="AA54" s="15">
        <v>206</v>
      </c>
      <c r="AB54" s="25">
        <f t="shared" si="53"/>
        <v>19</v>
      </c>
      <c r="AC54" s="78" t="str">
        <f t="shared" si="54"/>
        <v>-</v>
      </c>
      <c r="AD54" s="78" t="str">
        <f t="shared" si="55"/>
        <v>-</v>
      </c>
      <c r="AE54" s="18">
        <v>59</v>
      </c>
      <c r="AF54" s="34">
        <v>50</v>
      </c>
      <c r="AG54" s="34">
        <f t="shared" si="56"/>
        <v>50</v>
      </c>
      <c r="AK54" s="11">
        <f t="shared" si="8"/>
        <v>1</v>
      </c>
      <c r="AL54" s="11">
        <f t="shared" si="9"/>
        <v>2</v>
      </c>
      <c r="AM54" s="11">
        <f t="shared" si="10"/>
        <v>2</v>
      </c>
      <c r="AN54" s="11">
        <f t="shared" si="11"/>
        <v>1</v>
      </c>
      <c r="AO54" s="11">
        <f t="shared" si="12"/>
        <v>1</v>
      </c>
      <c r="AP54" s="11">
        <f t="shared" si="13"/>
        <v>1</v>
      </c>
      <c r="AQ54" s="11">
        <f t="shared" si="14"/>
        <v>1</v>
      </c>
      <c r="AR54" s="11">
        <f t="shared" si="15"/>
        <v>1</v>
      </c>
      <c r="AS54" s="11">
        <f t="shared" si="16"/>
        <v>2</v>
      </c>
      <c r="AT54" s="11">
        <f t="shared" si="17"/>
        <v>3</v>
      </c>
      <c r="AU54" s="11">
        <f t="shared" si="18"/>
        <v>3</v>
      </c>
      <c r="AV54" s="11">
        <f t="shared" si="19"/>
        <v>3</v>
      </c>
      <c r="AW54" s="11">
        <f t="shared" si="20"/>
        <v>3</v>
      </c>
      <c r="AX54" s="11">
        <f t="shared" si="21"/>
        <v>3</v>
      </c>
      <c r="AY54" s="11">
        <f t="shared" si="22"/>
        <v>2</v>
      </c>
      <c r="AZ54" s="11">
        <f t="shared" si="23"/>
        <v>1</v>
      </c>
      <c r="BA54" s="11">
        <f t="shared" si="24"/>
        <v>1</v>
      </c>
      <c r="BB54" s="11">
        <f t="shared" si="25"/>
        <v>2</v>
      </c>
      <c r="BC54" s="11">
        <f t="shared" si="26"/>
        <v>3</v>
      </c>
      <c r="BE54" s="11">
        <f t="shared" si="33"/>
        <v>11</v>
      </c>
      <c r="BH54" s="11">
        <f t="shared" si="34"/>
        <v>232</v>
      </c>
      <c r="BI54" s="11">
        <f t="shared" si="35"/>
        <v>231</v>
      </c>
      <c r="BJ54" s="11">
        <f t="shared" si="36"/>
        <v>225</v>
      </c>
      <c r="BK54" s="11">
        <f t="shared" si="37"/>
        <v>214</v>
      </c>
      <c r="BL54" s="11">
        <f t="shared" si="38"/>
        <v>206</v>
      </c>
      <c r="BM54" s="11">
        <f t="shared" si="39"/>
        <v>202</v>
      </c>
      <c r="BN54" s="11">
        <f t="shared" si="40"/>
        <v>158</v>
      </c>
      <c r="BO54" s="11">
        <f t="shared" si="41"/>
        <v>154</v>
      </c>
      <c r="BP54" s="11">
        <f t="shared" si="42"/>
        <v>151</v>
      </c>
      <c r="BQ54" s="11">
        <f t="shared" si="43"/>
      </c>
      <c r="BR54" s="11">
        <f t="shared" si="44"/>
      </c>
      <c r="BS54" s="11">
        <f t="shared" si="45"/>
      </c>
      <c r="BT54" s="11">
        <f t="shared" si="46"/>
      </c>
      <c r="BU54" s="11">
        <f t="shared" si="27"/>
      </c>
      <c r="BV54" s="11">
        <f t="shared" si="28"/>
      </c>
      <c r="BW54" s="11" t="str">
        <f t="shared" si="29"/>
        <v>-</v>
      </c>
      <c r="BX54" s="11" t="str">
        <f t="shared" si="30"/>
        <v>-</v>
      </c>
      <c r="BY54" s="11">
        <f t="shared" si="31"/>
        <v>7</v>
      </c>
      <c r="CA54">
        <f t="shared" si="32"/>
        <v>1773</v>
      </c>
      <c r="EL54" s="11">
        <v>50</v>
      </c>
      <c r="EN54" s="11">
        <f t="shared" si="47"/>
        <v>50</v>
      </c>
      <c r="EO54" s="11" t="str">
        <f t="shared" si="48"/>
        <v>(59)</v>
      </c>
    </row>
    <row r="55" spans="1:145" ht="15.75">
      <c r="A55" s="8" t="str">
        <f t="shared" si="49"/>
        <v>51(62)</v>
      </c>
      <c r="B55" s="9" t="s">
        <v>110</v>
      </c>
      <c r="C55" s="36" t="s">
        <v>83</v>
      </c>
      <c r="D55" s="21">
        <f t="shared" si="50"/>
        <v>1730</v>
      </c>
      <c r="E55" s="19"/>
      <c r="F55" s="15">
        <f t="shared" si="51"/>
        <v>8</v>
      </c>
      <c r="G55" s="20">
        <f t="shared" si="52"/>
        <v>108.125</v>
      </c>
      <c r="H55" s="19"/>
      <c r="I55" s="15"/>
      <c r="J55" s="15"/>
      <c r="K55" s="15"/>
      <c r="L55" s="15">
        <v>206</v>
      </c>
      <c r="M55" s="15">
        <v>231</v>
      </c>
      <c r="N55" s="15"/>
      <c r="O55" s="15"/>
      <c r="P55" s="15"/>
      <c r="Q55" s="15"/>
      <c r="R55" s="54"/>
      <c r="S55" s="30"/>
      <c r="T55" s="55">
        <v>197</v>
      </c>
      <c r="U55" s="15">
        <v>159</v>
      </c>
      <c r="V55" s="71">
        <v>251</v>
      </c>
      <c r="W55" s="71"/>
      <c r="X55" s="15">
        <v>286</v>
      </c>
      <c r="Y55" s="15"/>
      <c r="Z55" s="15">
        <v>185</v>
      </c>
      <c r="AA55" s="15">
        <v>215</v>
      </c>
      <c r="AB55" s="25">
        <f t="shared" si="53"/>
        <v>19</v>
      </c>
      <c r="AC55" s="78" t="str">
        <f t="shared" si="54"/>
        <v>-</v>
      </c>
      <c r="AD55" s="78" t="str">
        <f t="shared" si="55"/>
        <v>-</v>
      </c>
      <c r="AE55" s="18">
        <v>62</v>
      </c>
      <c r="AF55" s="34">
        <v>51</v>
      </c>
      <c r="AG55" s="34">
        <f t="shared" si="56"/>
        <v>51</v>
      </c>
      <c r="AK55" s="11">
        <f t="shared" si="8"/>
        <v>1</v>
      </c>
      <c r="AL55" s="11">
        <f t="shared" si="9"/>
        <v>1</v>
      </c>
      <c r="AM55" s="11">
        <f t="shared" si="10"/>
        <v>1</v>
      </c>
      <c r="AN55" s="11">
        <f t="shared" si="11"/>
        <v>2</v>
      </c>
      <c r="AO55" s="11">
        <f t="shared" si="12"/>
        <v>3</v>
      </c>
      <c r="AP55" s="11">
        <f t="shared" si="13"/>
        <v>2</v>
      </c>
      <c r="AQ55" s="11">
        <f t="shared" si="14"/>
        <v>1</v>
      </c>
      <c r="AR55" s="11">
        <f t="shared" si="15"/>
        <v>1</v>
      </c>
      <c r="AS55" s="11">
        <f t="shared" si="16"/>
        <v>1</v>
      </c>
      <c r="AT55" s="11">
        <f t="shared" si="17"/>
        <v>1</v>
      </c>
      <c r="AU55" s="11">
        <f t="shared" si="18"/>
        <v>1</v>
      </c>
      <c r="AV55" s="11">
        <f t="shared" si="19"/>
        <v>2</v>
      </c>
      <c r="AW55" s="11">
        <f t="shared" si="20"/>
        <v>3</v>
      </c>
      <c r="AX55" s="11">
        <f t="shared" si="21"/>
        <v>3</v>
      </c>
      <c r="AY55" s="11">
        <f t="shared" si="22"/>
        <v>2</v>
      </c>
      <c r="AZ55" s="11">
        <f t="shared" si="23"/>
        <v>2</v>
      </c>
      <c r="BA55" s="11">
        <f t="shared" si="24"/>
        <v>2</v>
      </c>
      <c r="BB55" s="11">
        <f t="shared" si="25"/>
        <v>2</v>
      </c>
      <c r="BC55" s="11">
        <f t="shared" si="26"/>
        <v>3</v>
      </c>
      <c r="BE55" s="11">
        <f t="shared" si="33"/>
        <v>11</v>
      </c>
      <c r="BH55" s="11">
        <f t="shared" si="34"/>
        <v>286</v>
      </c>
      <c r="BI55" s="11">
        <f t="shared" si="35"/>
        <v>251</v>
      </c>
      <c r="BJ55" s="11">
        <f t="shared" si="36"/>
        <v>231</v>
      </c>
      <c r="BK55" s="11">
        <f t="shared" si="37"/>
        <v>215</v>
      </c>
      <c r="BL55" s="11">
        <f t="shared" si="38"/>
        <v>206</v>
      </c>
      <c r="BM55" s="11">
        <f t="shared" si="39"/>
        <v>197</v>
      </c>
      <c r="BN55" s="11">
        <f t="shared" si="40"/>
        <v>185</v>
      </c>
      <c r="BO55" s="11">
        <f t="shared" si="41"/>
        <v>159</v>
      </c>
      <c r="BP55" s="11">
        <f t="shared" si="42"/>
      </c>
      <c r="BQ55" s="11">
        <f t="shared" si="43"/>
      </c>
      <c r="BR55" s="11">
        <f t="shared" si="44"/>
      </c>
      <c r="BS55" s="11">
        <f t="shared" si="45"/>
      </c>
      <c r="BT55" s="11">
        <f t="shared" si="46"/>
      </c>
      <c r="BU55" s="11">
        <f t="shared" si="27"/>
      </c>
      <c r="BV55" s="11">
        <f t="shared" si="28"/>
      </c>
      <c r="BW55" s="11" t="str">
        <f t="shared" si="29"/>
        <v>-</v>
      </c>
      <c r="BX55" s="11" t="str">
        <f t="shared" si="30"/>
        <v>-</v>
      </c>
      <c r="BY55" s="11">
        <f t="shared" si="31"/>
        <v>8</v>
      </c>
      <c r="CA55">
        <f t="shared" si="32"/>
        <v>1730</v>
      </c>
      <c r="EL55" s="11">
        <v>51</v>
      </c>
      <c r="EN55" s="11">
        <f t="shared" si="47"/>
        <v>51</v>
      </c>
      <c r="EO55" s="11" t="str">
        <f t="shared" si="48"/>
        <v>(62)</v>
      </c>
    </row>
    <row r="56" spans="1:145" ht="15.75">
      <c r="A56" s="8" t="str">
        <f t="shared" si="49"/>
        <v>52(51)</v>
      </c>
      <c r="B56" s="9" t="s">
        <v>178</v>
      </c>
      <c r="C56" s="10" t="s">
        <v>38</v>
      </c>
      <c r="D56" s="21">
        <f t="shared" si="50"/>
        <v>1695</v>
      </c>
      <c r="E56" s="19"/>
      <c r="F56" s="15">
        <f t="shared" si="51"/>
        <v>9</v>
      </c>
      <c r="G56" s="20">
        <f t="shared" si="52"/>
        <v>94.16666666666667</v>
      </c>
      <c r="H56" s="19"/>
      <c r="I56" s="15">
        <v>164</v>
      </c>
      <c r="J56" s="15"/>
      <c r="K56" s="15">
        <v>224</v>
      </c>
      <c r="L56" s="15"/>
      <c r="M56" s="15"/>
      <c r="N56" s="15"/>
      <c r="O56" s="15"/>
      <c r="P56" s="15"/>
      <c r="Q56" s="15"/>
      <c r="R56" s="54"/>
      <c r="S56" s="30">
        <v>173</v>
      </c>
      <c r="T56" s="55">
        <v>118</v>
      </c>
      <c r="U56" s="15">
        <v>186</v>
      </c>
      <c r="V56" s="71">
        <v>264</v>
      </c>
      <c r="W56" s="71"/>
      <c r="X56" s="15">
        <v>178</v>
      </c>
      <c r="Y56" s="15"/>
      <c r="Z56" s="15">
        <v>196</v>
      </c>
      <c r="AA56" s="15">
        <v>192</v>
      </c>
      <c r="AB56" s="25">
        <f t="shared" si="53"/>
        <v>19</v>
      </c>
      <c r="AC56" s="78" t="str">
        <f t="shared" si="54"/>
        <v>-</v>
      </c>
      <c r="AD56" s="78" t="str">
        <f t="shared" si="55"/>
        <v>-</v>
      </c>
      <c r="AE56" s="18">
        <v>51</v>
      </c>
      <c r="AF56" s="34">
        <v>52</v>
      </c>
      <c r="AG56" s="34">
        <f t="shared" si="56"/>
        <v>52</v>
      </c>
      <c r="AK56" s="11">
        <f t="shared" si="8"/>
        <v>2</v>
      </c>
      <c r="AL56" s="11">
        <f t="shared" si="9"/>
        <v>2</v>
      </c>
      <c r="AM56" s="11">
        <f t="shared" si="10"/>
        <v>2</v>
      </c>
      <c r="AN56" s="11">
        <f t="shared" si="11"/>
        <v>2</v>
      </c>
      <c r="AO56" s="11">
        <f t="shared" si="12"/>
        <v>1</v>
      </c>
      <c r="AP56" s="11">
        <f t="shared" si="13"/>
        <v>1</v>
      </c>
      <c r="AQ56" s="11">
        <f t="shared" si="14"/>
        <v>1</v>
      </c>
      <c r="AR56" s="11">
        <f t="shared" si="15"/>
        <v>1</v>
      </c>
      <c r="AS56" s="11">
        <f t="shared" si="16"/>
        <v>1</v>
      </c>
      <c r="AT56" s="11">
        <f t="shared" si="17"/>
        <v>1</v>
      </c>
      <c r="AU56" s="11">
        <f t="shared" si="18"/>
        <v>2</v>
      </c>
      <c r="AV56" s="11">
        <f t="shared" si="19"/>
        <v>3</v>
      </c>
      <c r="AW56" s="11">
        <f t="shared" si="20"/>
        <v>3</v>
      </c>
      <c r="AX56" s="11">
        <f t="shared" si="21"/>
        <v>3</v>
      </c>
      <c r="AY56" s="11">
        <f t="shared" si="22"/>
        <v>2</v>
      </c>
      <c r="AZ56" s="11">
        <f t="shared" si="23"/>
        <v>2</v>
      </c>
      <c r="BA56" s="11">
        <f t="shared" si="24"/>
        <v>2</v>
      </c>
      <c r="BB56" s="11">
        <f t="shared" si="25"/>
        <v>2</v>
      </c>
      <c r="BC56" s="11">
        <f t="shared" si="26"/>
        <v>3</v>
      </c>
      <c r="BE56" s="11">
        <f t="shared" si="33"/>
        <v>13</v>
      </c>
      <c r="BH56" s="11">
        <f t="shared" si="34"/>
        <v>264</v>
      </c>
      <c r="BI56" s="11">
        <f t="shared" si="35"/>
        <v>224</v>
      </c>
      <c r="BJ56" s="11">
        <f t="shared" si="36"/>
        <v>196</v>
      </c>
      <c r="BK56" s="11">
        <f t="shared" si="37"/>
        <v>192</v>
      </c>
      <c r="BL56" s="11">
        <f t="shared" si="38"/>
        <v>186</v>
      </c>
      <c r="BM56" s="11">
        <f t="shared" si="39"/>
        <v>178</v>
      </c>
      <c r="BN56" s="11">
        <f t="shared" si="40"/>
        <v>173</v>
      </c>
      <c r="BO56" s="11">
        <f t="shared" si="41"/>
        <v>164</v>
      </c>
      <c r="BP56" s="11">
        <f t="shared" si="42"/>
        <v>118</v>
      </c>
      <c r="BQ56" s="11">
        <f t="shared" si="43"/>
      </c>
      <c r="BR56" s="11">
        <f t="shared" si="44"/>
      </c>
      <c r="BS56" s="11">
        <f t="shared" si="45"/>
      </c>
      <c r="BT56" s="11">
        <f t="shared" si="46"/>
      </c>
      <c r="BU56" s="11">
        <f t="shared" si="27"/>
      </c>
      <c r="BV56" s="11">
        <f t="shared" si="28"/>
      </c>
      <c r="BW56" s="11" t="str">
        <f t="shared" si="29"/>
        <v>-</v>
      </c>
      <c r="BX56" s="11" t="str">
        <f t="shared" si="30"/>
        <v>-</v>
      </c>
      <c r="BY56" s="11">
        <f t="shared" si="31"/>
        <v>7</v>
      </c>
      <c r="CA56">
        <f t="shared" si="32"/>
        <v>1695</v>
      </c>
      <c r="EL56" s="11">
        <v>52</v>
      </c>
      <c r="EN56" s="11">
        <f t="shared" si="47"/>
        <v>52</v>
      </c>
      <c r="EO56" s="11" t="str">
        <f t="shared" si="48"/>
        <v>(51)</v>
      </c>
    </row>
    <row r="57" spans="1:145" ht="15.75">
      <c r="A57" s="8" t="str">
        <f t="shared" si="49"/>
        <v>53(60)</v>
      </c>
      <c r="B57" s="9" t="s">
        <v>42</v>
      </c>
      <c r="C57" s="36" t="s">
        <v>36</v>
      </c>
      <c r="D57" s="21">
        <f t="shared" si="50"/>
        <v>1693</v>
      </c>
      <c r="E57" s="19"/>
      <c r="F57" s="15">
        <f t="shared" si="51"/>
        <v>9</v>
      </c>
      <c r="G57" s="20">
        <f t="shared" si="52"/>
        <v>94.05555555555556</v>
      </c>
      <c r="H57" s="19"/>
      <c r="I57" s="15">
        <v>197</v>
      </c>
      <c r="J57" s="15">
        <v>214</v>
      </c>
      <c r="K57" s="15">
        <v>180</v>
      </c>
      <c r="L57" s="65">
        <v>209</v>
      </c>
      <c r="M57" s="15">
        <v>174</v>
      </c>
      <c r="N57" s="15"/>
      <c r="O57" s="15"/>
      <c r="P57" s="15"/>
      <c r="Q57" s="15">
        <v>199</v>
      </c>
      <c r="R57" s="54"/>
      <c r="S57" s="30">
        <v>195</v>
      </c>
      <c r="T57" s="55">
        <v>176</v>
      </c>
      <c r="U57" s="15"/>
      <c r="V57" s="71"/>
      <c r="W57" s="71"/>
      <c r="X57" s="65"/>
      <c r="Y57" s="15"/>
      <c r="Z57" s="15"/>
      <c r="AA57" s="15">
        <v>149</v>
      </c>
      <c r="AB57" s="25">
        <f t="shared" si="53"/>
        <v>19</v>
      </c>
      <c r="AC57" s="78" t="str">
        <f t="shared" si="54"/>
        <v>-</v>
      </c>
      <c r="AD57" s="78" t="str">
        <f t="shared" si="55"/>
        <v>-</v>
      </c>
      <c r="AE57" s="18">
        <v>60</v>
      </c>
      <c r="AF57" s="34">
        <v>53</v>
      </c>
      <c r="AG57" s="34">
        <f t="shared" si="56"/>
        <v>53</v>
      </c>
      <c r="AK57" s="11">
        <f t="shared" si="8"/>
        <v>2</v>
      </c>
      <c r="AL57" s="11">
        <f t="shared" si="9"/>
        <v>3</v>
      </c>
      <c r="AM57" s="11">
        <f t="shared" si="10"/>
        <v>3</v>
      </c>
      <c r="AN57" s="11">
        <f t="shared" si="11"/>
        <v>3</v>
      </c>
      <c r="AO57" s="11">
        <f t="shared" si="12"/>
        <v>3</v>
      </c>
      <c r="AP57" s="11">
        <f t="shared" si="13"/>
        <v>2</v>
      </c>
      <c r="AQ57" s="11">
        <f t="shared" si="14"/>
        <v>1</v>
      </c>
      <c r="AR57" s="11">
        <f t="shared" si="15"/>
        <v>1</v>
      </c>
      <c r="AS57" s="11">
        <f t="shared" si="16"/>
        <v>2</v>
      </c>
      <c r="AT57" s="11">
        <f t="shared" si="17"/>
        <v>2</v>
      </c>
      <c r="AU57" s="11">
        <f t="shared" si="18"/>
        <v>2</v>
      </c>
      <c r="AV57" s="11">
        <f t="shared" si="19"/>
        <v>3</v>
      </c>
      <c r="AW57" s="11">
        <f t="shared" si="20"/>
        <v>2</v>
      </c>
      <c r="AX57" s="11">
        <f t="shared" si="21"/>
        <v>1</v>
      </c>
      <c r="AY57" s="11">
        <f t="shared" si="22"/>
        <v>1</v>
      </c>
      <c r="AZ57" s="11">
        <f t="shared" si="23"/>
        <v>1</v>
      </c>
      <c r="BA57" s="11">
        <f t="shared" si="24"/>
        <v>1</v>
      </c>
      <c r="BB57" s="11">
        <f t="shared" si="25"/>
        <v>1</v>
      </c>
      <c r="BC57" s="11">
        <f t="shared" si="26"/>
        <v>2</v>
      </c>
      <c r="BE57" s="11">
        <f t="shared" si="33"/>
        <v>12</v>
      </c>
      <c r="BH57" s="11">
        <f t="shared" si="34"/>
        <v>214</v>
      </c>
      <c r="BI57" s="11">
        <f t="shared" si="35"/>
        <v>209</v>
      </c>
      <c r="BJ57" s="11">
        <f t="shared" si="36"/>
        <v>199</v>
      </c>
      <c r="BK57" s="11">
        <f t="shared" si="37"/>
        <v>197</v>
      </c>
      <c r="BL57" s="11">
        <f t="shared" si="38"/>
        <v>195</v>
      </c>
      <c r="BM57" s="11">
        <f t="shared" si="39"/>
        <v>180</v>
      </c>
      <c r="BN57" s="11">
        <f t="shared" si="40"/>
        <v>176</v>
      </c>
      <c r="BO57" s="11">
        <f t="shared" si="41"/>
        <v>174</v>
      </c>
      <c r="BP57" s="11">
        <f t="shared" si="42"/>
        <v>149</v>
      </c>
      <c r="BQ57" s="11">
        <f t="shared" si="43"/>
      </c>
      <c r="BR57" s="11">
        <f t="shared" si="44"/>
      </c>
      <c r="BS57" s="11">
        <f t="shared" si="45"/>
      </c>
      <c r="BT57" s="11">
        <f t="shared" si="46"/>
      </c>
      <c r="BU57" s="11">
        <f t="shared" si="27"/>
      </c>
      <c r="BV57" s="11">
        <f t="shared" si="28"/>
      </c>
      <c r="BW57" s="11" t="str">
        <f t="shared" si="29"/>
        <v>-</v>
      </c>
      <c r="BX57" s="11" t="str">
        <f t="shared" si="30"/>
        <v>-</v>
      </c>
      <c r="BY57" s="11">
        <f t="shared" si="31"/>
        <v>7</v>
      </c>
      <c r="CA57">
        <f t="shared" si="32"/>
        <v>1693</v>
      </c>
      <c r="EL57" s="11">
        <v>53</v>
      </c>
      <c r="EN57" s="11">
        <f t="shared" si="47"/>
        <v>53</v>
      </c>
      <c r="EO57" s="11" t="str">
        <f t="shared" si="48"/>
        <v>(60)</v>
      </c>
    </row>
    <row r="58" spans="1:145" ht="15.75">
      <c r="A58" s="8" t="str">
        <f t="shared" si="49"/>
        <v>54(67)</v>
      </c>
      <c r="B58" s="9" t="s">
        <v>57</v>
      </c>
      <c r="C58" s="10" t="s">
        <v>55</v>
      </c>
      <c r="D58" s="21">
        <f t="shared" si="50"/>
        <v>1653</v>
      </c>
      <c r="E58" s="19"/>
      <c r="F58" s="15">
        <f t="shared" si="51"/>
        <v>6</v>
      </c>
      <c r="G58" s="20">
        <f t="shared" si="52"/>
        <v>137.75</v>
      </c>
      <c r="H58" s="19"/>
      <c r="I58" s="15"/>
      <c r="J58" s="15"/>
      <c r="K58" s="15">
        <v>293</v>
      </c>
      <c r="L58" s="15">
        <v>285</v>
      </c>
      <c r="M58" s="15"/>
      <c r="N58" s="15"/>
      <c r="O58" s="15"/>
      <c r="P58" s="15"/>
      <c r="Q58" s="15"/>
      <c r="R58" s="54"/>
      <c r="S58" s="30">
        <v>256</v>
      </c>
      <c r="T58" s="55">
        <v>276</v>
      </c>
      <c r="U58" s="15">
        <v>241</v>
      </c>
      <c r="V58" s="71"/>
      <c r="W58" s="71"/>
      <c r="X58" s="15"/>
      <c r="Y58" s="15"/>
      <c r="Z58" s="15"/>
      <c r="AA58" s="15">
        <v>302</v>
      </c>
      <c r="AB58" s="25">
        <f t="shared" si="53"/>
        <v>19</v>
      </c>
      <c r="AC58" s="78" t="str">
        <f t="shared" si="54"/>
        <v>-</v>
      </c>
      <c r="AD58" s="78" t="str">
        <f t="shared" si="55"/>
        <v>-</v>
      </c>
      <c r="AE58" s="18">
        <v>67</v>
      </c>
      <c r="AF58" s="34">
        <v>54</v>
      </c>
      <c r="AG58" s="34">
        <f t="shared" si="56"/>
        <v>54</v>
      </c>
      <c r="AK58" s="11">
        <f t="shared" si="8"/>
        <v>1</v>
      </c>
      <c r="AL58" s="11">
        <f t="shared" si="9"/>
        <v>1</v>
      </c>
      <c r="AM58" s="11">
        <f t="shared" si="10"/>
        <v>2</v>
      </c>
      <c r="AN58" s="11">
        <f t="shared" si="11"/>
        <v>3</v>
      </c>
      <c r="AO58" s="11">
        <f t="shared" si="12"/>
        <v>2</v>
      </c>
      <c r="AP58" s="11">
        <f t="shared" si="13"/>
        <v>1</v>
      </c>
      <c r="AQ58" s="11">
        <f t="shared" si="14"/>
        <v>1</v>
      </c>
      <c r="AR58" s="11">
        <f t="shared" si="15"/>
        <v>1</v>
      </c>
      <c r="AS58" s="11">
        <f t="shared" si="16"/>
        <v>1</v>
      </c>
      <c r="AT58" s="11">
        <f t="shared" si="17"/>
        <v>1</v>
      </c>
      <c r="AU58" s="11">
        <f t="shared" si="18"/>
        <v>2</v>
      </c>
      <c r="AV58" s="11">
        <f t="shared" si="19"/>
        <v>3</v>
      </c>
      <c r="AW58" s="11">
        <f t="shared" si="20"/>
        <v>3</v>
      </c>
      <c r="AX58" s="11">
        <f t="shared" si="21"/>
        <v>2</v>
      </c>
      <c r="AY58" s="11">
        <f t="shared" si="22"/>
        <v>1</v>
      </c>
      <c r="AZ58" s="11">
        <f t="shared" si="23"/>
        <v>1</v>
      </c>
      <c r="BA58" s="11">
        <f t="shared" si="24"/>
        <v>1</v>
      </c>
      <c r="BB58" s="11">
        <f t="shared" si="25"/>
        <v>1</v>
      </c>
      <c r="BC58" s="11">
        <f t="shared" si="26"/>
        <v>2</v>
      </c>
      <c r="BE58" s="11">
        <f t="shared" si="33"/>
        <v>8</v>
      </c>
      <c r="BH58" s="11">
        <f t="shared" si="34"/>
        <v>302</v>
      </c>
      <c r="BI58" s="11">
        <f t="shared" si="35"/>
        <v>293</v>
      </c>
      <c r="BJ58" s="11">
        <f t="shared" si="36"/>
        <v>285</v>
      </c>
      <c r="BK58" s="11">
        <f t="shared" si="37"/>
        <v>276</v>
      </c>
      <c r="BL58" s="11">
        <f t="shared" si="38"/>
        <v>256</v>
      </c>
      <c r="BM58" s="11">
        <f t="shared" si="39"/>
        <v>241</v>
      </c>
      <c r="BN58" s="11">
        <f t="shared" si="40"/>
      </c>
      <c r="BO58" s="11">
        <f t="shared" si="41"/>
      </c>
      <c r="BP58" s="11">
        <f t="shared" si="42"/>
      </c>
      <c r="BQ58" s="11">
        <f t="shared" si="43"/>
      </c>
      <c r="BR58" s="11">
        <f t="shared" si="44"/>
      </c>
      <c r="BS58" s="11">
        <f t="shared" si="45"/>
      </c>
      <c r="BT58" s="11">
        <f t="shared" si="46"/>
      </c>
      <c r="BU58" s="11">
        <f t="shared" si="27"/>
      </c>
      <c r="BV58" s="11">
        <f t="shared" si="28"/>
      </c>
      <c r="BW58" s="11" t="str">
        <f t="shared" si="29"/>
        <v>-</v>
      </c>
      <c r="BX58" s="11" t="str">
        <f t="shared" si="30"/>
        <v>-</v>
      </c>
      <c r="BY58" s="11">
        <f t="shared" si="31"/>
        <v>10</v>
      </c>
      <c r="CA58">
        <f t="shared" si="32"/>
        <v>1653</v>
      </c>
      <c r="EL58" s="11">
        <v>54</v>
      </c>
      <c r="EN58" s="11">
        <f t="shared" si="47"/>
        <v>54</v>
      </c>
      <c r="EO58" s="11" t="str">
        <f t="shared" si="48"/>
        <v>(67)</v>
      </c>
    </row>
    <row r="59" spans="1:145" ht="15.75">
      <c r="A59" s="8" t="str">
        <f t="shared" si="49"/>
        <v>55(52)</v>
      </c>
      <c r="B59" s="9" t="s">
        <v>81</v>
      </c>
      <c r="C59" s="10" t="s">
        <v>34</v>
      </c>
      <c r="D59" s="21">
        <f t="shared" si="50"/>
        <v>1649</v>
      </c>
      <c r="E59" s="19"/>
      <c r="F59" s="15">
        <f t="shared" si="51"/>
        <v>11</v>
      </c>
      <c r="G59" s="20">
        <f t="shared" si="52"/>
        <v>74.95454545454545</v>
      </c>
      <c r="H59" s="19"/>
      <c r="I59" s="15"/>
      <c r="J59" s="15">
        <v>233</v>
      </c>
      <c r="K59" s="15">
        <v>200</v>
      </c>
      <c r="L59" s="15">
        <v>177</v>
      </c>
      <c r="M59" s="15">
        <v>144</v>
      </c>
      <c r="N59" s="15"/>
      <c r="O59" s="15">
        <v>124</v>
      </c>
      <c r="P59" s="15"/>
      <c r="Q59" s="15">
        <v>171</v>
      </c>
      <c r="R59" s="54"/>
      <c r="S59" s="30"/>
      <c r="T59" s="55"/>
      <c r="U59" s="15">
        <v>100</v>
      </c>
      <c r="V59" s="71">
        <v>135</v>
      </c>
      <c r="W59" s="71"/>
      <c r="X59" s="15">
        <v>142</v>
      </c>
      <c r="Y59" s="15"/>
      <c r="Z59" s="15">
        <v>114</v>
      </c>
      <c r="AA59" s="15">
        <v>109</v>
      </c>
      <c r="AB59" s="25">
        <f t="shared" si="53"/>
        <v>19</v>
      </c>
      <c r="AC59" s="78" t="str">
        <f t="shared" si="54"/>
        <v>-</v>
      </c>
      <c r="AD59" s="78" t="str">
        <f t="shared" si="55"/>
        <v>-</v>
      </c>
      <c r="AE59" s="18">
        <v>52</v>
      </c>
      <c r="AF59" s="34">
        <v>55</v>
      </c>
      <c r="AG59" s="34">
        <f t="shared" si="56"/>
        <v>55</v>
      </c>
      <c r="AK59" s="11">
        <f t="shared" si="8"/>
        <v>1</v>
      </c>
      <c r="AL59" s="11">
        <f t="shared" si="9"/>
        <v>2</v>
      </c>
      <c r="AM59" s="11">
        <f t="shared" si="10"/>
        <v>3</v>
      </c>
      <c r="AN59" s="11">
        <f t="shared" si="11"/>
        <v>3</v>
      </c>
      <c r="AO59" s="11">
        <f t="shared" si="12"/>
        <v>3</v>
      </c>
      <c r="AP59" s="11">
        <f t="shared" si="13"/>
        <v>2</v>
      </c>
      <c r="AQ59" s="11">
        <f t="shared" si="14"/>
        <v>2</v>
      </c>
      <c r="AR59" s="11">
        <f t="shared" si="15"/>
        <v>2</v>
      </c>
      <c r="AS59" s="11">
        <f t="shared" si="16"/>
        <v>2</v>
      </c>
      <c r="AT59" s="11">
        <f t="shared" si="17"/>
        <v>2</v>
      </c>
      <c r="AU59" s="11">
        <f t="shared" si="18"/>
        <v>1</v>
      </c>
      <c r="AV59" s="11">
        <f t="shared" si="19"/>
        <v>1</v>
      </c>
      <c r="AW59" s="11">
        <f t="shared" si="20"/>
        <v>2</v>
      </c>
      <c r="AX59" s="11">
        <f t="shared" si="21"/>
        <v>3</v>
      </c>
      <c r="AY59" s="11">
        <f t="shared" si="22"/>
        <v>2</v>
      </c>
      <c r="AZ59" s="11">
        <f t="shared" si="23"/>
        <v>2</v>
      </c>
      <c r="BA59" s="11">
        <f t="shared" si="24"/>
        <v>2</v>
      </c>
      <c r="BB59" s="11">
        <f t="shared" si="25"/>
        <v>2</v>
      </c>
      <c r="BC59" s="11">
        <f t="shared" si="26"/>
        <v>3</v>
      </c>
      <c r="BE59" s="11">
        <f t="shared" si="33"/>
        <v>16</v>
      </c>
      <c r="BH59" s="11">
        <f t="shared" si="34"/>
        <v>233</v>
      </c>
      <c r="BI59" s="11">
        <f t="shared" si="35"/>
        <v>200</v>
      </c>
      <c r="BJ59" s="11">
        <f t="shared" si="36"/>
        <v>177</v>
      </c>
      <c r="BK59" s="11">
        <f t="shared" si="37"/>
        <v>171</v>
      </c>
      <c r="BL59" s="11">
        <f t="shared" si="38"/>
        <v>144</v>
      </c>
      <c r="BM59" s="11">
        <f t="shared" si="39"/>
        <v>142</v>
      </c>
      <c r="BN59" s="11">
        <f t="shared" si="40"/>
        <v>135</v>
      </c>
      <c r="BO59" s="11">
        <f t="shared" si="41"/>
        <v>124</v>
      </c>
      <c r="BP59" s="11">
        <f t="shared" si="42"/>
        <v>114</v>
      </c>
      <c r="BQ59" s="11">
        <f t="shared" si="43"/>
        <v>109</v>
      </c>
      <c r="BR59" s="11">
        <f t="shared" si="44"/>
        <v>100</v>
      </c>
      <c r="BS59" s="11">
        <f t="shared" si="45"/>
      </c>
      <c r="BT59" s="11">
        <f t="shared" si="46"/>
      </c>
      <c r="BU59" s="11">
        <f t="shared" si="27"/>
      </c>
      <c r="BV59" s="11">
        <f t="shared" si="28"/>
      </c>
      <c r="BW59" s="11" t="str">
        <f t="shared" si="29"/>
        <v>-</v>
      </c>
      <c r="BX59" s="11" t="str">
        <f t="shared" si="30"/>
        <v>-</v>
      </c>
      <c r="BY59" s="11">
        <f t="shared" si="31"/>
        <v>5</v>
      </c>
      <c r="CA59">
        <f t="shared" si="32"/>
        <v>1649</v>
      </c>
      <c r="EL59" s="11">
        <v>55</v>
      </c>
      <c r="EN59" s="11">
        <f t="shared" si="47"/>
        <v>55</v>
      </c>
      <c r="EO59" s="11" t="str">
        <f t="shared" si="48"/>
        <v>(52)</v>
      </c>
    </row>
    <row r="60" spans="1:145" ht="15.75">
      <c r="A60" s="8" t="str">
        <f t="shared" si="49"/>
        <v>56(57)</v>
      </c>
      <c r="B60" s="9" t="s">
        <v>144</v>
      </c>
      <c r="C60" s="10" t="s">
        <v>130</v>
      </c>
      <c r="D60" s="21">
        <f t="shared" si="50"/>
        <v>1642</v>
      </c>
      <c r="E60" s="19"/>
      <c r="F60" s="15">
        <f t="shared" si="51"/>
        <v>10</v>
      </c>
      <c r="G60" s="20">
        <f t="shared" si="52"/>
        <v>82.1</v>
      </c>
      <c r="H60" s="19"/>
      <c r="I60" s="15">
        <v>253</v>
      </c>
      <c r="J60" s="65">
        <v>141</v>
      </c>
      <c r="K60" s="15"/>
      <c r="L60" s="15">
        <v>130</v>
      </c>
      <c r="M60" s="15"/>
      <c r="N60" s="15"/>
      <c r="O60" s="15">
        <v>197</v>
      </c>
      <c r="P60" s="15"/>
      <c r="Q60" s="15">
        <v>161</v>
      </c>
      <c r="R60" s="54"/>
      <c r="S60" s="65"/>
      <c r="T60" s="68">
        <v>173</v>
      </c>
      <c r="U60" s="65">
        <v>117</v>
      </c>
      <c r="V60" s="71">
        <v>117</v>
      </c>
      <c r="W60" s="71"/>
      <c r="X60" s="15"/>
      <c r="Y60" s="15"/>
      <c r="Z60" s="65">
        <v>115</v>
      </c>
      <c r="AA60" s="15">
        <v>238</v>
      </c>
      <c r="AB60" s="25">
        <f t="shared" si="53"/>
        <v>19</v>
      </c>
      <c r="AC60" s="78" t="str">
        <f t="shared" si="54"/>
        <v>-</v>
      </c>
      <c r="AD60" s="78" t="str">
        <f t="shared" si="55"/>
        <v>-</v>
      </c>
      <c r="AE60" s="18">
        <v>57</v>
      </c>
      <c r="AF60" s="34">
        <v>56</v>
      </c>
      <c r="AG60" s="34">
        <f t="shared" si="56"/>
        <v>56</v>
      </c>
      <c r="AK60" s="11">
        <f t="shared" si="8"/>
        <v>2</v>
      </c>
      <c r="AL60" s="11">
        <f t="shared" si="9"/>
        <v>3</v>
      </c>
      <c r="AM60" s="11">
        <f t="shared" si="10"/>
        <v>2</v>
      </c>
      <c r="AN60" s="11">
        <f t="shared" si="11"/>
        <v>2</v>
      </c>
      <c r="AO60" s="11">
        <f t="shared" si="12"/>
        <v>2</v>
      </c>
      <c r="AP60" s="11">
        <f t="shared" si="13"/>
        <v>1</v>
      </c>
      <c r="AQ60" s="11">
        <f t="shared" si="14"/>
        <v>2</v>
      </c>
      <c r="AR60" s="11">
        <f t="shared" si="15"/>
        <v>2</v>
      </c>
      <c r="AS60" s="11">
        <f t="shared" si="16"/>
        <v>2</v>
      </c>
      <c r="AT60" s="11">
        <f t="shared" si="17"/>
        <v>2</v>
      </c>
      <c r="AU60" s="11">
        <f t="shared" si="18"/>
        <v>1</v>
      </c>
      <c r="AV60" s="11">
        <f t="shared" si="19"/>
        <v>2</v>
      </c>
      <c r="AW60" s="11">
        <f t="shared" si="20"/>
        <v>3</v>
      </c>
      <c r="AX60" s="11">
        <f t="shared" si="21"/>
        <v>3</v>
      </c>
      <c r="AY60" s="11">
        <f t="shared" si="22"/>
        <v>2</v>
      </c>
      <c r="AZ60" s="11">
        <f t="shared" si="23"/>
        <v>1</v>
      </c>
      <c r="BA60" s="11">
        <f t="shared" si="24"/>
        <v>1</v>
      </c>
      <c r="BB60" s="11">
        <f t="shared" si="25"/>
        <v>2</v>
      </c>
      <c r="BC60" s="11">
        <f t="shared" si="26"/>
        <v>3</v>
      </c>
      <c r="BE60" s="11">
        <f t="shared" si="33"/>
        <v>15</v>
      </c>
      <c r="BH60" s="11">
        <f t="shared" si="34"/>
        <v>253</v>
      </c>
      <c r="BI60" s="11">
        <f t="shared" si="35"/>
        <v>238</v>
      </c>
      <c r="BJ60" s="11">
        <f t="shared" si="36"/>
        <v>197</v>
      </c>
      <c r="BK60" s="11">
        <f t="shared" si="37"/>
        <v>173</v>
      </c>
      <c r="BL60" s="11">
        <f t="shared" si="38"/>
        <v>161</v>
      </c>
      <c r="BM60" s="11">
        <f t="shared" si="39"/>
        <v>141</v>
      </c>
      <c r="BN60" s="11">
        <f t="shared" si="40"/>
        <v>130</v>
      </c>
      <c r="BO60" s="11">
        <f t="shared" si="41"/>
        <v>117</v>
      </c>
      <c r="BP60" s="11">
        <f t="shared" si="42"/>
        <v>117</v>
      </c>
      <c r="BQ60" s="11">
        <f t="shared" si="43"/>
        <v>115</v>
      </c>
      <c r="BR60" s="11">
        <f t="shared" si="44"/>
      </c>
      <c r="BS60" s="11">
        <f t="shared" si="45"/>
      </c>
      <c r="BT60" s="11">
        <f t="shared" si="46"/>
      </c>
      <c r="BU60" s="11">
        <f t="shared" si="27"/>
      </c>
      <c r="BV60" s="11">
        <f t="shared" si="28"/>
      </c>
      <c r="BW60" s="11" t="str">
        <f t="shared" si="29"/>
        <v>-</v>
      </c>
      <c r="BX60" s="11" t="str">
        <f t="shared" si="30"/>
        <v>-</v>
      </c>
      <c r="BY60" s="11">
        <f t="shared" si="31"/>
        <v>6</v>
      </c>
      <c r="CA60">
        <f t="shared" si="32"/>
        <v>1642</v>
      </c>
      <c r="EL60" s="11">
        <v>56</v>
      </c>
      <c r="EN60" s="11">
        <f t="shared" si="47"/>
        <v>56</v>
      </c>
      <c r="EO60" s="11" t="str">
        <f t="shared" si="48"/>
        <v>(57)</v>
      </c>
    </row>
    <row r="61" spans="1:145" ht="15.75">
      <c r="A61" s="8" t="str">
        <f t="shared" si="49"/>
        <v>57(56)</v>
      </c>
      <c r="B61" s="9" t="s">
        <v>103</v>
      </c>
      <c r="C61" s="10" t="s">
        <v>45</v>
      </c>
      <c r="D61" s="21">
        <f t="shared" si="50"/>
        <v>1625</v>
      </c>
      <c r="E61" s="19"/>
      <c r="F61" s="15">
        <f t="shared" si="51"/>
        <v>9</v>
      </c>
      <c r="G61" s="20">
        <f t="shared" si="52"/>
        <v>90.27777777777777</v>
      </c>
      <c r="H61" s="19"/>
      <c r="I61" s="15">
        <v>193</v>
      </c>
      <c r="J61" s="15">
        <v>197</v>
      </c>
      <c r="K61" s="15">
        <v>242</v>
      </c>
      <c r="L61" s="15">
        <v>215</v>
      </c>
      <c r="M61" s="15"/>
      <c r="N61" s="15"/>
      <c r="O61" s="15"/>
      <c r="P61" s="15">
        <v>103</v>
      </c>
      <c r="Q61" s="15"/>
      <c r="R61" s="54">
        <v>142</v>
      </c>
      <c r="S61" s="30">
        <v>180</v>
      </c>
      <c r="T61" s="55"/>
      <c r="U61" s="15"/>
      <c r="V61" s="71">
        <v>163</v>
      </c>
      <c r="W61" s="71"/>
      <c r="X61" s="15"/>
      <c r="Y61" s="15">
        <v>190</v>
      </c>
      <c r="Z61" s="15"/>
      <c r="AA61" s="15"/>
      <c r="AB61" s="25">
        <f t="shared" si="53"/>
        <v>19</v>
      </c>
      <c r="AC61" s="78" t="str">
        <f t="shared" si="54"/>
        <v>-</v>
      </c>
      <c r="AD61" s="78" t="str">
        <f t="shared" si="55"/>
        <v>-</v>
      </c>
      <c r="AE61" s="18">
        <v>56</v>
      </c>
      <c r="AF61" s="34">
        <v>57</v>
      </c>
      <c r="AG61" s="34">
        <f t="shared" si="56"/>
        <v>57</v>
      </c>
      <c r="AK61" s="11">
        <f t="shared" si="8"/>
        <v>2</v>
      </c>
      <c r="AL61" s="11">
        <f t="shared" si="9"/>
        <v>3</v>
      </c>
      <c r="AM61" s="11">
        <f t="shared" si="10"/>
        <v>3</v>
      </c>
      <c r="AN61" s="11">
        <f t="shared" si="11"/>
        <v>3</v>
      </c>
      <c r="AO61" s="11">
        <f t="shared" si="12"/>
        <v>2</v>
      </c>
      <c r="AP61" s="11">
        <f t="shared" si="13"/>
        <v>1</v>
      </c>
      <c r="AQ61" s="11">
        <f t="shared" si="14"/>
        <v>1</v>
      </c>
      <c r="AR61" s="11">
        <f t="shared" si="15"/>
        <v>2</v>
      </c>
      <c r="AS61" s="11">
        <f t="shared" si="16"/>
        <v>2</v>
      </c>
      <c r="AT61" s="11">
        <f t="shared" si="17"/>
        <v>2</v>
      </c>
      <c r="AU61" s="11">
        <f t="shared" si="18"/>
        <v>3</v>
      </c>
      <c r="AV61" s="11">
        <f t="shared" si="19"/>
        <v>2</v>
      </c>
      <c r="AW61" s="11">
        <f t="shared" si="20"/>
        <v>1</v>
      </c>
      <c r="AX61" s="11">
        <f t="shared" si="21"/>
        <v>2</v>
      </c>
      <c r="AY61" s="11">
        <f t="shared" si="22"/>
        <v>2</v>
      </c>
      <c r="AZ61" s="11">
        <f t="shared" si="23"/>
        <v>1</v>
      </c>
      <c r="BA61" s="11">
        <f t="shared" si="24"/>
        <v>2</v>
      </c>
      <c r="BB61" s="11">
        <f t="shared" si="25"/>
        <v>2</v>
      </c>
      <c r="BC61" s="11">
        <f t="shared" si="26"/>
        <v>1</v>
      </c>
      <c r="BE61" s="11">
        <f t="shared" si="33"/>
        <v>14</v>
      </c>
      <c r="BH61" s="11">
        <f t="shared" si="34"/>
        <v>242</v>
      </c>
      <c r="BI61" s="11">
        <f t="shared" si="35"/>
        <v>215</v>
      </c>
      <c r="BJ61" s="11">
        <f t="shared" si="36"/>
        <v>197</v>
      </c>
      <c r="BK61" s="11">
        <f t="shared" si="37"/>
        <v>193</v>
      </c>
      <c r="BL61" s="11">
        <f t="shared" si="38"/>
        <v>190</v>
      </c>
      <c r="BM61" s="11">
        <f t="shared" si="39"/>
        <v>180</v>
      </c>
      <c r="BN61" s="11">
        <f t="shared" si="40"/>
        <v>163</v>
      </c>
      <c r="BO61" s="11">
        <f t="shared" si="41"/>
        <v>142</v>
      </c>
      <c r="BP61" s="11">
        <f t="shared" si="42"/>
        <v>103</v>
      </c>
      <c r="BQ61" s="11">
        <f t="shared" si="43"/>
      </c>
      <c r="BR61" s="11">
        <f t="shared" si="44"/>
      </c>
      <c r="BS61" s="11">
        <f t="shared" si="45"/>
      </c>
      <c r="BT61" s="11">
        <f t="shared" si="46"/>
      </c>
      <c r="BU61" s="11">
        <f t="shared" si="27"/>
      </c>
      <c r="BV61" s="11">
        <f t="shared" si="28"/>
      </c>
      <c r="BW61" s="11" t="str">
        <f t="shared" si="29"/>
        <v>-</v>
      </c>
      <c r="BX61" s="11" t="str">
        <f t="shared" si="30"/>
        <v>-</v>
      </c>
      <c r="BY61" s="11">
        <f t="shared" si="31"/>
        <v>7</v>
      </c>
      <c r="CA61">
        <f t="shared" si="32"/>
        <v>1625</v>
      </c>
      <c r="EL61" s="11">
        <v>57</v>
      </c>
      <c r="EN61" s="11">
        <f t="shared" si="47"/>
        <v>57</v>
      </c>
      <c r="EO61" s="11" t="str">
        <f t="shared" si="48"/>
        <v>(56)</v>
      </c>
    </row>
    <row r="62" spans="1:145" ht="15.75">
      <c r="A62" s="8" t="str">
        <f t="shared" si="49"/>
        <v>58(54)</v>
      </c>
      <c r="B62" s="9" t="s">
        <v>79</v>
      </c>
      <c r="C62" s="10" t="s">
        <v>34</v>
      </c>
      <c r="D62" s="21">
        <f t="shared" si="50"/>
        <v>1598</v>
      </c>
      <c r="E62" s="19"/>
      <c r="F62" s="15">
        <f t="shared" si="51"/>
        <v>11</v>
      </c>
      <c r="G62" s="20">
        <f t="shared" si="52"/>
        <v>72.63636363636364</v>
      </c>
      <c r="H62" s="19"/>
      <c r="I62" s="15">
        <v>183</v>
      </c>
      <c r="J62" s="15">
        <v>183</v>
      </c>
      <c r="K62" s="15">
        <v>176</v>
      </c>
      <c r="L62" s="15">
        <v>105</v>
      </c>
      <c r="M62" s="15"/>
      <c r="N62" s="15"/>
      <c r="O62" s="15">
        <v>139</v>
      </c>
      <c r="P62" s="15"/>
      <c r="Q62" s="15"/>
      <c r="R62" s="54"/>
      <c r="S62" s="30"/>
      <c r="T62" s="55">
        <v>111</v>
      </c>
      <c r="U62" s="15">
        <v>110</v>
      </c>
      <c r="V62" s="71">
        <v>176</v>
      </c>
      <c r="W62" s="71"/>
      <c r="X62" s="15">
        <v>152</v>
      </c>
      <c r="Y62" s="15"/>
      <c r="Z62" s="15">
        <v>167</v>
      </c>
      <c r="AA62" s="15">
        <v>96</v>
      </c>
      <c r="AB62" s="25">
        <f t="shared" si="53"/>
        <v>19</v>
      </c>
      <c r="AC62" s="78" t="str">
        <f t="shared" si="54"/>
        <v>-</v>
      </c>
      <c r="AD62" s="78" t="str">
        <f t="shared" si="55"/>
        <v>-</v>
      </c>
      <c r="AE62" s="18">
        <v>54</v>
      </c>
      <c r="AF62" s="34">
        <v>58</v>
      </c>
      <c r="AG62" s="34">
        <f t="shared" si="56"/>
        <v>58</v>
      </c>
      <c r="AK62" s="11">
        <f t="shared" si="8"/>
        <v>2</v>
      </c>
      <c r="AL62" s="11">
        <f t="shared" si="9"/>
        <v>3</v>
      </c>
      <c r="AM62" s="11">
        <f t="shared" si="10"/>
        <v>3</v>
      </c>
      <c r="AN62" s="11">
        <f t="shared" si="11"/>
        <v>3</v>
      </c>
      <c r="AO62" s="11">
        <f t="shared" si="12"/>
        <v>2</v>
      </c>
      <c r="AP62" s="11">
        <f t="shared" si="13"/>
        <v>1</v>
      </c>
      <c r="AQ62" s="11">
        <f t="shared" si="14"/>
        <v>2</v>
      </c>
      <c r="AR62" s="11">
        <f t="shared" si="15"/>
        <v>2</v>
      </c>
      <c r="AS62" s="11">
        <f t="shared" si="16"/>
        <v>1</v>
      </c>
      <c r="AT62" s="11">
        <f t="shared" si="17"/>
        <v>1</v>
      </c>
      <c r="AU62" s="11">
        <f t="shared" si="18"/>
        <v>1</v>
      </c>
      <c r="AV62" s="11">
        <f t="shared" si="19"/>
        <v>2</v>
      </c>
      <c r="AW62" s="11">
        <f t="shared" si="20"/>
        <v>3</v>
      </c>
      <c r="AX62" s="11">
        <f t="shared" si="21"/>
        <v>3</v>
      </c>
      <c r="AY62" s="11">
        <f t="shared" si="22"/>
        <v>2</v>
      </c>
      <c r="AZ62" s="11">
        <f t="shared" si="23"/>
        <v>2</v>
      </c>
      <c r="BA62" s="11">
        <f t="shared" si="24"/>
        <v>2</v>
      </c>
      <c r="BB62" s="11">
        <f t="shared" si="25"/>
        <v>2</v>
      </c>
      <c r="BC62" s="11">
        <f t="shared" si="26"/>
        <v>3</v>
      </c>
      <c r="BE62" s="11">
        <f t="shared" si="33"/>
        <v>15</v>
      </c>
      <c r="BH62" s="11">
        <f t="shared" si="34"/>
        <v>183</v>
      </c>
      <c r="BI62" s="11">
        <f t="shared" si="35"/>
        <v>183</v>
      </c>
      <c r="BJ62" s="11">
        <f t="shared" si="36"/>
        <v>176</v>
      </c>
      <c r="BK62" s="11">
        <f t="shared" si="37"/>
        <v>176</v>
      </c>
      <c r="BL62" s="11">
        <f t="shared" si="38"/>
        <v>167</v>
      </c>
      <c r="BM62" s="11">
        <f t="shared" si="39"/>
        <v>152</v>
      </c>
      <c r="BN62" s="11">
        <f t="shared" si="40"/>
        <v>139</v>
      </c>
      <c r="BO62" s="11">
        <f t="shared" si="41"/>
        <v>111</v>
      </c>
      <c r="BP62" s="11">
        <f t="shared" si="42"/>
        <v>110</v>
      </c>
      <c r="BQ62" s="11">
        <f t="shared" si="43"/>
        <v>105</v>
      </c>
      <c r="BR62" s="11">
        <f t="shared" si="44"/>
        <v>96</v>
      </c>
      <c r="BS62" s="11">
        <f t="shared" si="45"/>
      </c>
      <c r="BT62" s="11">
        <f t="shared" si="46"/>
      </c>
      <c r="BU62" s="11">
        <f t="shared" si="27"/>
      </c>
      <c r="BV62" s="11">
        <f t="shared" si="28"/>
      </c>
      <c r="BW62" s="11" t="str">
        <f t="shared" si="29"/>
        <v>-</v>
      </c>
      <c r="BX62" s="11" t="str">
        <f t="shared" si="30"/>
        <v>-</v>
      </c>
      <c r="BY62" s="11">
        <f t="shared" si="31"/>
        <v>5</v>
      </c>
      <c r="CA62">
        <f t="shared" si="32"/>
        <v>1598</v>
      </c>
      <c r="EL62" s="11">
        <v>58</v>
      </c>
      <c r="EN62" s="11">
        <f t="shared" si="47"/>
        <v>58</v>
      </c>
      <c r="EO62" s="11" t="str">
        <f t="shared" si="48"/>
        <v>(54)</v>
      </c>
    </row>
    <row r="63" spans="1:145" ht="15.75">
      <c r="A63" s="8" t="str">
        <f t="shared" si="49"/>
        <v>59(53)</v>
      </c>
      <c r="B63" s="9" t="s">
        <v>135</v>
      </c>
      <c r="C63" s="10" t="s">
        <v>55</v>
      </c>
      <c r="D63" s="21">
        <f t="shared" si="50"/>
        <v>1597</v>
      </c>
      <c r="E63" s="19"/>
      <c r="F63" s="15">
        <f t="shared" si="51"/>
        <v>8</v>
      </c>
      <c r="G63" s="20">
        <f t="shared" si="52"/>
        <v>99.8125</v>
      </c>
      <c r="H63" s="19"/>
      <c r="I63" s="15"/>
      <c r="J63" s="15">
        <v>225</v>
      </c>
      <c r="K63" s="15">
        <v>225</v>
      </c>
      <c r="L63" s="15">
        <v>180</v>
      </c>
      <c r="M63" s="15">
        <v>215</v>
      </c>
      <c r="N63" s="15"/>
      <c r="O63" s="15">
        <v>236</v>
      </c>
      <c r="P63" s="15"/>
      <c r="Q63" s="65"/>
      <c r="R63" s="54"/>
      <c r="S63" s="30">
        <v>162</v>
      </c>
      <c r="T63" s="55">
        <v>193</v>
      </c>
      <c r="U63" s="15"/>
      <c r="V63" s="71"/>
      <c r="W63" s="71"/>
      <c r="X63" s="15"/>
      <c r="Y63" s="15"/>
      <c r="Z63" s="15"/>
      <c r="AA63" s="15">
        <v>161</v>
      </c>
      <c r="AB63" s="25">
        <f t="shared" si="53"/>
        <v>19</v>
      </c>
      <c r="AC63" s="78" t="str">
        <f t="shared" si="54"/>
        <v>-</v>
      </c>
      <c r="AD63" s="78" t="str">
        <f t="shared" si="55"/>
        <v>-</v>
      </c>
      <c r="AE63" s="18">
        <v>53</v>
      </c>
      <c r="AF63" s="34">
        <v>59</v>
      </c>
      <c r="AG63" s="34">
        <f t="shared" si="56"/>
        <v>59</v>
      </c>
      <c r="AK63" s="11">
        <f t="shared" si="8"/>
        <v>1</v>
      </c>
      <c r="AL63" s="11">
        <f t="shared" si="9"/>
        <v>2</v>
      </c>
      <c r="AM63" s="11">
        <f t="shared" si="10"/>
        <v>3</v>
      </c>
      <c r="AN63" s="11">
        <f t="shared" si="11"/>
        <v>3</v>
      </c>
      <c r="AO63" s="11">
        <f t="shared" si="12"/>
        <v>3</v>
      </c>
      <c r="AP63" s="11">
        <f t="shared" si="13"/>
        <v>2</v>
      </c>
      <c r="AQ63" s="11">
        <f t="shared" si="14"/>
        <v>2</v>
      </c>
      <c r="AR63" s="11">
        <f t="shared" si="15"/>
        <v>2</v>
      </c>
      <c r="AS63" s="11">
        <f t="shared" si="16"/>
        <v>1</v>
      </c>
      <c r="AT63" s="11">
        <f t="shared" si="17"/>
        <v>1</v>
      </c>
      <c r="AU63" s="11">
        <f t="shared" si="18"/>
        <v>2</v>
      </c>
      <c r="AV63" s="11">
        <f t="shared" si="19"/>
        <v>3</v>
      </c>
      <c r="AW63" s="11">
        <f t="shared" si="20"/>
        <v>2</v>
      </c>
      <c r="AX63" s="11">
        <f t="shared" si="21"/>
        <v>1</v>
      </c>
      <c r="AY63" s="11">
        <f t="shared" si="22"/>
        <v>1</v>
      </c>
      <c r="AZ63" s="11">
        <f t="shared" si="23"/>
        <v>1</v>
      </c>
      <c r="BA63" s="11">
        <f t="shared" si="24"/>
        <v>1</v>
      </c>
      <c r="BB63" s="11">
        <f t="shared" si="25"/>
        <v>1</v>
      </c>
      <c r="BC63" s="11">
        <f t="shared" si="26"/>
        <v>2</v>
      </c>
      <c r="BE63" s="11">
        <f t="shared" si="33"/>
        <v>11</v>
      </c>
      <c r="BH63" s="11">
        <f t="shared" si="34"/>
        <v>236</v>
      </c>
      <c r="BI63" s="11">
        <f t="shared" si="35"/>
        <v>225</v>
      </c>
      <c r="BJ63" s="11">
        <f t="shared" si="36"/>
        <v>225</v>
      </c>
      <c r="BK63" s="11">
        <f t="shared" si="37"/>
        <v>215</v>
      </c>
      <c r="BL63" s="11">
        <f t="shared" si="38"/>
        <v>193</v>
      </c>
      <c r="BM63" s="11">
        <f t="shared" si="39"/>
        <v>180</v>
      </c>
      <c r="BN63" s="11">
        <f t="shared" si="40"/>
        <v>162</v>
      </c>
      <c r="BO63" s="11">
        <f t="shared" si="41"/>
        <v>161</v>
      </c>
      <c r="BP63" s="11">
        <f t="shared" si="42"/>
      </c>
      <c r="BQ63" s="11">
        <f t="shared" si="43"/>
      </c>
      <c r="BR63" s="11">
        <f t="shared" si="44"/>
      </c>
      <c r="BS63" s="11">
        <f t="shared" si="45"/>
      </c>
      <c r="BT63" s="11">
        <f t="shared" si="46"/>
      </c>
      <c r="BU63" s="11">
        <f t="shared" si="27"/>
      </c>
      <c r="BV63" s="11">
        <f t="shared" si="28"/>
      </c>
      <c r="BW63" s="11" t="str">
        <f t="shared" si="29"/>
        <v>-</v>
      </c>
      <c r="BX63" s="11" t="str">
        <f t="shared" si="30"/>
        <v>-</v>
      </c>
      <c r="BY63" s="11">
        <f t="shared" si="31"/>
        <v>8</v>
      </c>
      <c r="CA63">
        <f t="shared" si="32"/>
        <v>1597</v>
      </c>
      <c r="EL63" s="11">
        <v>59</v>
      </c>
      <c r="EN63" s="11">
        <f t="shared" si="47"/>
        <v>59</v>
      </c>
      <c r="EO63" s="11" t="str">
        <f t="shared" si="48"/>
        <v>(53)</v>
      </c>
    </row>
    <row r="64" spans="1:145" ht="15.75">
      <c r="A64" s="8" t="str">
        <f t="shared" si="49"/>
        <v>60(66)</v>
      </c>
      <c r="B64" s="35" t="s">
        <v>292</v>
      </c>
      <c r="C64" s="36" t="s">
        <v>291</v>
      </c>
      <c r="D64" s="21">
        <f t="shared" si="50"/>
        <v>1548</v>
      </c>
      <c r="E64" s="19"/>
      <c r="F64" s="15">
        <f t="shared" si="51"/>
        <v>8</v>
      </c>
      <c r="G64" s="20">
        <f t="shared" si="52"/>
        <v>96.75</v>
      </c>
      <c r="H64" s="19"/>
      <c r="I64" s="15"/>
      <c r="J64" s="15"/>
      <c r="K64" s="15"/>
      <c r="L64" s="15"/>
      <c r="M64" s="15"/>
      <c r="N64" s="15"/>
      <c r="O64" s="15"/>
      <c r="P64" s="15"/>
      <c r="Q64" s="15">
        <v>150</v>
      </c>
      <c r="R64" s="54"/>
      <c r="S64" s="30">
        <v>169</v>
      </c>
      <c r="T64" s="55">
        <v>185</v>
      </c>
      <c r="U64" s="15">
        <v>170</v>
      </c>
      <c r="V64" s="71">
        <v>294</v>
      </c>
      <c r="W64" s="71"/>
      <c r="X64" s="15">
        <v>161</v>
      </c>
      <c r="Y64" s="15"/>
      <c r="Z64" s="15">
        <v>239</v>
      </c>
      <c r="AA64" s="15">
        <v>180</v>
      </c>
      <c r="AB64" s="25">
        <f t="shared" si="53"/>
        <v>19</v>
      </c>
      <c r="AC64" s="78" t="str">
        <f t="shared" si="54"/>
        <v>-</v>
      </c>
      <c r="AD64" s="78" t="str">
        <f t="shared" si="55"/>
        <v>-</v>
      </c>
      <c r="AE64" s="18">
        <v>66</v>
      </c>
      <c r="AF64" s="34">
        <v>60</v>
      </c>
      <c r="AG64" s="34">
        <f t="shared" si="56"/>
        <v>60</v>
      </c>
      <c r="AK64" s="11">
        <f t="shared" si="8"/>
        <v>1</v>
      </c>
      <c r="AL64" s="11">
        <f t="shared" si="9"/>
        <v>1</v>
      </c>
      <c r="AM64" s="11">
        <f t="shared" si="10"/>
        <v>1</v>
      </c>
      <c r="AN64" s="11">
        <f t="shared" si="11"/>
        <v>1</v>
      </c>
      <c r="AO64" s="11">
        <f t="shared" si="12"/>
        <v>1</v>
      </c>
      <c r="AP64" s="11">
        <f t="shared" si="13"/>
        <v>1</v>
      </c>
      <c r="AQ64" s="11">
        <f t="shared" si="14"/>
        <v>1</v>
      </c>
      <c r="AR64" s="11">
        <f t="shared" si="15"/>
        <v>1</v>
      </c>
      <c r="AS64" s="11">
        <f t="shared" si="16"/>
        <v>2</v>
      </c>
      <c r="AT64" s="11">
        <f t="shared" si="17"/>
        <v>2</v>
      </c>
      <c r="AU64" s="11">
        <f t="shared" si="18"/>
        <v>2</v>
      </c>
      <c r="AV64" s="11">
        <f t="shared" si="19"/>
        <v>3</v>
      </c>
      <c r="AW64" s="11">
        <f t="shared" si="20"/>
        <v>3</v>
      </c>
      <c r="AX64" s="11">
        <f t="shared" si="21"/>
        <v>3</v>
      </c>
      <c r="AY64" s="11">
        <f t="shared" si="22"/>
        <v>2</v>
      </c>
      <c r="AZ64" s="11">
        <f t="shared" si="23"/>
        <v>2</v>
      </c>
      <c r="BA64" s="11">
        <f t="shared" si="24"/>
        <v>2</v>
      </c>
      <c r="BB64" s="11">
        <f t="shared" si="25"/>
        <v>2</v>
      </c>
      <c r="BC64" s="11">
        <f t="shared" si="26"/>
        <v>3</v>
      </c>
      <c r="BE64" s="11">
        <f t="shared" si="33"/>
        <v>11</v>
      </c>
      <c r="BH64" s="11">
        <f t="shared" si="34"/>
        <v>294</v>
      </c>
      <c r="BI64" s="11">
        <f t="shared" si="35"/>
        <v>239</v>
      </c>
      <c r="BJ64" s="11">
        <f t="shared" si="36"/>
        <v>185</v>
      </c>
      <c r="BK64" s="11">
        <f t="shared" si="37"/>
        <v>180</v>
      </c>
      <c r="BL64" s="11">
        <f t="shared" si="38"/>
        <v>170</v>
      </c>
      <c r="BM64" s="11">
        <f t="shared" si="39"/>
        <v>169</v>
      </c>
      <c r="BN64" s="11">
        <f t="shared" si="40"/>
        <v>161</v>
      </c>
      <c r="BO64" s="11">
        <f t="shared" si="41"/>
        <v>150</v>
      </c>
      <c r="BP64" s="11">
        <f t="shared" si="42"/>
      </c>
      <c r="BQ64" s="11">
        <f t="shared" si="43"/>
      </c>
      <c r="BR64" s="11">
        <f t="shared" si="44"/>
      </c>
      <c r="BS64" s="11">
        <f t="shared" si="45"/>
      </c>
      <c r="BT64" s="11">
        <f t="shared" si="46"/>
      </c>
      <c r="BU64" s="11">
        <f t="shared" si="27"/>
      </c>
      <c r="BV64" s="11">
        <f t="shared" si="28"/>
      </c>
      <c r="BW64" s="11" t="str">
        <f t="shared" si="29"/>
        <v>-</v>
      </c>
      <c r="BX64" s="11" t="str">
        <f t="shared" si="30"/>
        <v>-</v>
      </c>
      <c r="BY64" s="11">
        <f t="shared" si="31"/>
        <v>8</v>
      </c>
      <c r="CA64">
        <f t="shared" si="32"/>
        <v>1548</v>
      </c>
      <c r="EL64" s="11">
        <v>60</v>
      </c>
      <c r="EN64" s="11">
        <f t="shared" si="47"/>
        <v>60</v>
      </c>
      <c r="EO64" s="11" t="str">
        <f t="shared" si="48"/>
        <v>(66)</v>
      </c>
    </row>
    <row r="65" spans="1:145" ht="15.75">
      <c r="A65" s="8" t="str">
        <f t="shared" si="49"/>
        <v>61(58)</v>
      </c>
      <c r="B65" s="9" t="s">
        <v>54</v>
      </c>
      <c r="C65" s="10" t="s">
        <v>36</v>
      </c>
      <c r="D65" s="21">
        <f t="shared" si="50"/>
        <v>1525</v>
      </c>
      <c r="E65" s="19"/>
      <c r="F65" s="15">
        <f t="shared" si="51"/>
        <v>11</v>
      </c>
      <c r="G65" s="20">
        <f t="shared" si="52"/>
        <v>69.31818181818181</v>
      </c>
      <c r="H65" s="19"/>
      <c r="I65" s="15">
        <v>170</v>
      </c>
      <c r="J65" s="15">
        <v>80</v>
      </c>
      <c r="K65" s="15">
        <v>145</v>
      </c>
      <c r="L65" s="15">
        <v>164</v>
      </c>
      <c r="M65" s="15"/>
      <c r="N65" s="15"/>
      <c r="O65" s="15"/>
      <c r="P65" s="15"/>
      <c r="Q65" s="15">
        <v>152</v>
      </c>
      <c r="R65" s="54"/>
      <c r="S65" s="30">
        <v>127</v>
      </c>
      <c r="T65" s="55">
        <v>157</v>
      </c>
      <c r="U65" s="15">
        <v>149</v>
      </c>
      <c r="V65" s="71">
        <v>148</v>
      </c>
      <c r="W65" s="71"/>
      <c r="X65" s="15">
        <v>84</v>
      </c>
      <c r="Y65" s="15"/>
      <c r="Z65" s="15"/>
      <c r="AA65" s="15">
        <v>149</v>
      </c>
      <c r="AB65" s="25">
        <f t="shared" si="53"/>
        <v>19</v>
      </c>
      <c r="AC65" s="78" t="str">
        <f t="shared" si="54"/>
        <v>-</v>
      </c>
      <c r="AD65" s="78" t="str">
        <f t="shared" si="55"/>
        <v>-</v>
      </c>
      <c r="AE65" s="18">
        <v>58</v>
      </c>
      <c r="AF65" s="34">
        <v>61</v>
      </c>
      <c r="AG65" s="34">
        <f t="shared" si="56"/>
        <v>61</v>
      </c>
      <c r="AK65" s="11">
        <f t="shared" si="8"/>
        <v>2</v>
      </c>
      <c r="AL65" s="11">
        <f t="shared" si="9"/>
        <v>3</v>
      </c>
      <c r="AM65" s="11">
        <f t="shared" si="10"/>
        <v>3</v>
      </c>
      <c r="AN65" s="11">
        <f t="shared" si="11"/>
        <v>3</v>
      </c>
      <c r="AO65" s="11">
        <f t="shared" si="12"/>
        <v>2</v>
      </c>
      <c r="AP65" s="11">
        <f t="shared" si="13"/>
        <v>1</v>
      </c>
      <c r="AQ65" s="11">
        <f t="shared" si="14"/>
        <v>1</v>
      </c>
      <c r="AR65" s="11">
        <f t="shared" si="15"/>
        <v>1</v>
      </c>
      <c r="AS65" s="11">
        <f t="shared" si="16"/>
        <v>2</v>
      </c>
      <c r="AT65" s="11">
        <f t="shared" si="17"/>
        <v>2</v>
      </c>
      <c r="AU65" s="11">
        <f t="shared" si="18"/>
        <v>2</v>
      </c>
      <c r="AV65" s="11">
        <f t="shared" si="19"/>
        <v>3</v>
      </c>
      <c r="AW65" s="11">
        <f t="shared" si="20"/>
        <v>3</v>
      </c>
      <c r="AX65" s="11">
        <f t="shared" si="21"/>
        <v>3</v>
      </c>
      <c r="AY65" s="11">
        <f t="shared" si="22"/>
        <v>2</v>
      </c>
      <c r="AZ65" s="11">
        <f t="shared" si="23"/>
        <v>2</v>
      </c>
      <c r="BA65" s="11">
        <f t="shared" si="24"/>
        <v>2</v>
      </c>
      <c r="BB65" s="11">
        <f t="shared" si="25"/>
        <v>1</v>
      </c>
      <c r="BC65" s="11">
        <f t="shared" si="26"/>
        <v>2</v>
      </c>
      <c r="BE65" s="11">
        <f t="shared" si="33"/>
        <v>15</v>
      </c>
      <c r="BH65" s="11">
        <f t="shared" si="34"/>
        <v>170</v>
      </c>
      <c r="BI65" s="11">
        <f t="shared" si="35"/>
        <v>164</v>
      </c>
      <c r="BJ65" s="11">
        <f t="shared" si="36"/>
        <v>157</v>
      </c>
      <c r="BK65" s="11">
        <f t="shared" si="37"/>
        <v>152</v>
      </c>
      <c r="BL65" s="11">
        <f t="shared" si="38"/>
        <v>149</v>
      </c>
      <c r="BM65" s="11">
        <f t="shared" si="39"/>
        <v>149</v>
      </c>
      <c r="BN65" s="11">
        <f t="shared" si="40"/>
        <v>148</v>
      </c>
      <c r="BO65" s="11">
        <f t="shared" si="41"/>
        <v>145</v>
      </c>
      <c r="BP65" s="11">
        <f t="shared" si="42"/>
        <v>127</v>
      </c>
      <c r="BQ65" s="11">
        <f t="shared" si="43"/>
        <v>84</v>
      </c>
      <c r="BR65" s="11">
        <f t="shared" si="44"/>
        <v>80</v>
      </c>
      <c r="BS65" s="11">
        <f t="shared" si="45"/>
      </c>
      <c r="BT65" s="11">
        <f t="shared" si="46"/>
      </c>
      <c r="BU65" s="11">
        <f t="shared" si="27"/>
      </c>
      <c r="BV65" s="11">
        <f t="shared" si="28"/>
      </c>
      <c r="BW65" s="11" t="str">
        <f t="shared" si="29"/>
        <v>-</v>
      </c>
      <c r="BX65" s="11" t="str">
        <f t="shared" si="30"/>
        <v>-</v>
      </c>
      <c r="BY65" s="11">
        <f t="shared" si="31"/>
        <v>5</v>
      </c>
      <c r="CA65">
        <f t="shared" si="32"/>
        <v>1525</v>
      </c>
      <c r="EL65" s="11">
        <v>61</v>
      </c>
      <c r="EN65" s="11">
        <f t="shared" si="47"/>
        <v>61</v>
      </c>
      <c r="EO65" s="11" t="str">
        <f t="shared" si="48"/>
        <v>(58)</v>
      </c>
    </row>
    <row r="66" spans="1:145" ht="15.75">
      <c r="A66" s="8" t="str">
        <f t="shared" si="49"/>
        <v>62(49)</v>
      </c>
      <c r="B66" s="9" t="s">
        <v>170</v>
      </c>
      <c r="C66" s="10" t="s">
        <v>62</v>
      </c>
      <c r="D66" s="21">
        <f t="shared" si="50"/>
        <v>1524</v>
      </c>
      <c r="E66" s="19"/>
      <c r="F66" s="15">
        <f t="shared" si="51"/>
        <v>9</v>
      </c>
      <c r="G66" s="20">
        <f t="shared" si="52"/>
        <v>84.66666666666667</v>
      </c>
      <c r="H66" s="19"/>
      <c r="I66" s="15">
        <v>210</v>
      </c>
      <c r="J66" s="15"/>
      <c r="K66" s="15"/>
      <c r="L66" s="15">
        <v>175</v>
      </c>
      <c r="M66" s="15"/>
      <c r="N66" s="15"/>
      <c r="O66" s="15"/>
      <c r="P66" s="15">
        <v>145</v>
      </c>
      <c r="Q66" s="15"/>
      <c r="R66" s="54"/>
      <c r="S66" s="30">
        <v>227</v>
      </c>
      <c r="T66" s="55">
        <v>167</v>
      </c>
      <c r="U66" s="15">
        <v>132</v>
      </c>
      <c r="V66" s="15">
        <v>173</v>
      </c>
      <c r="W66" s="71"/>
      <c r="X66" s="15"/>
      <c r="Y66" s="15">
        <v>187</v>
      </c>
      <c r="Z66" s="15">
        <v>108</v>
      </c>
      <c r="AA66" s="15"/>
      <c r="AB66" s="25">
        <f t="shared" si="53"/>
        <v>19</v>
      </c>
      <c r="AC66" s="78" t="str">
        <f t="shared" si="54"/>
        <v>-</v>
      </c>
      <c r="AD66" s="78" t="str">
        <f t="shared" si="55"/>
        <v>-</v>
      </c>
      <c r="AE66" s="18">
        <v>49</v>
      </c>
      <c r="AF66" s="34">
        <v>62</v>
      </c>
      <c r="AG66" s="34">
        <f t="shared" si="56"/>
        <v>62</v>
      </c>
      <c r="AK66" s="11">
        <f t="shared" si="8"/>
        <v>2</v>
      </c>
      <c r="AL66" s="11">
        <f t="shared" si="9"/>
        <v>2</v>
      </c>
      <c r="AM66" s="11">
        <f t="shared" si="10"/>
        <v>1</v>
      </c>
      <c r="AN66" s="11">
        <f t="shared" si="11"/>
        <v>2</v>
      </c>
      <c r="AO66" s="11">
        <f t="shared" si="12"/>
        <v>2</v>
      </c>
      <c r="AP66" s="11">
        <f t="shared" si="13"/>
        <v>1</v>
      </c>
      <c r="AQ66" s="11">
        <f t="shared" si="14"/>
        <v>1</v>
      </c>
      <c r="AR66" s="11">
        <f t="shared" si="15"/>
        <v>2</v>
      </c>
      <c r="AS66" s="11">
        <f t="shared" si="16"/>
        <v>2</v>
      </c>
      <c r="AT66" s="11">
        <f t="shared" si="17"/>
        <v>1</v>
      </c>
      <c r="AU66" s="11">
        <f t="shared" si="18"/>
        <v>2</v>
      </c>
      <c r="AV66" s="11">
        <f t="shared" si="19"/>
        <v>3</v>
      </c>
      <c r="AW66" s="11">
        <f t="shared" si="20"/>
        <v>3</v>
      </c>
      <c r="AX66" s="11">
        <f t="shared" si="21"/>
        <v>3</v>
      </c>
      <c r="AY66" s="11">
        <f t="shared" si="22"/>
        <v>2</v>
      </c>
      <c r="AZ66" s="11">
        <f t="shared" si="23"/>
        <v>1</v>
      </c>
      <c r="BA66" s="11">
        <f t="shared" si="24"/>
        <v>2</v>
      </c>
      <c r="BB66" s="11">
        <f t="shared" si="25"/>
        <v>3</v>
      </c>
      <c r="BC66" s="11">
        <f t="shared" si="26"/>
        <v>2</v>
      </c>
      <c r="BE66" s="11">
        <f t="shared" si="33"/>
        <v>14</v>
      </c>
      <c r="BH66" s="11">
        <f t="shared" si="34"/>
        <v>227</v>
      </c>
      <c r="BI66" s="11">
        <f t="shared" si="35"/>
        <v>210</v>
      </c>
      <c r="BJ66" s="11">
        <f t="shared" si="36"/>
        <v>187</v>
      </c>
      <c r="BK66" s="11">
        <f t="shared" si="37"/>
        <v>175</v>
      </c>
      <c r="BL66" s="11">
        <f t="shared" si="38"/>
        <v>173</v>
      </c>
      <c r="BM66" s="11">
        <f t="shared" si="39"/>
        <v>167</v>
      </c>
      <c r="BN66" s="11">
        <f t="shared" si="40"/>
        <v>145</v>
      </c>
      <c r="BO66" s="11">
        <f t="shared" si="41"/>
        <v>132</v>
      </c>
      <c r="BP66" s="11">
        <f t="shared" si="42"/>
        <v>108</v>
      </c>
      <c r="BQ66" s="11">
        <f t="shared" si="43"/>
      </c>
      <c r="BR66" s="11">
        <f t="shared" si="44"/>
      </c>
      <c r="BS66" s="11">
        <f t="shared" si="45"/>
      </c>
      <c r="BT66" s="11">
        <f t="shared" si="46"/>
      </c>
      <c r="BU66" s="11">
        <f t="shared" si="27"/>
      </c>
      <c r="BV66" s="11">
        <f t="shared" si="28"/>
      </c>
      <c r="BW66" s="11" t="str">
        <f t="shared" si="29"/>
        <v>-</v>
      </c>
      <c r="BX66" s="11" t="str">
        <f t="shared" si="30"/>
        <v>-</v>
      </c>
      <c r="BY66" s="11">
        <f t="shared" si="31"/>
        <v>7</v>
      </c>
      <c r="CA66">
        <f t="shared" si="32"/>
        <v>1524</v>
      </c>
      <c r="EL66" s="11">
        <v>62</v>
      </c>
      <c r="EN66" s="11">
        <f t="shared" si="47"/>
        <v>62</v>
      </c>
      <c r="EO66" s="11" t="str">
        <f t="shared" si="48"/>
        <v>(49)</v>
      </c>
    </row>
    <row r="67" spans="1:145" ht="15.75">
      <c r="A67" s="8" t="str">
        <f t="shared" si="49"/>
        <v>63(63)</v>
      </c>
      <c r="B67" s="9" t="s">
        <v>87</v>
      </c>
      <c r="C67" s="10" t="s">
        <v>55</v>
      </c>
      <c r="D67" s="21">
        <f t="shared" si="50"/>
        <v>1506</v>
      </c>
      <c r="E67" s="19"/>
      <c r="F67" s="15">
        <f t="shared" si="51"/>
        <v>9</v>
      </c>
      <c r="G67" s="20">
        <f t="shared" si="52"/>
        <v>83.66666666666667</v>
      </c>
      <c r="H67" s="19"/>
      <c r="I67" s="15">
        <v>176</v>
      </c>
      <c r="J67" s="15"/>
      <c r="K67" s="15">
        <v>252</v>
      </c>
      <c r="L67" s="15">
        <v>169</v>
      </c>
      <c r="M67" s="15">
        <v>174</v>
      </c>
      <c r="N67" s="15"/>
      <c r="O67" s="15"/>
      <c r="P67" s="15"/>
      <c r="Q67" s="15"/>
      <c r="R67" s="54"/>
      <c r="S67" s="30"/>
      <c r="T67" s="55">
        <v>213</v>
      </c>
      <c r="U67" s="15">
        <v>137</v>
      </c>
      <c r="V67" s="71">
        <v>113</v>
      </c>
      <c r="W67" s="71"/>
      <c r="X67" s="15"/>
      <c r="Y67" s="15"/>
      <c r="Z67" s="15">
        <v>143</v>
      </c>
      <c r="AA67" s="15">
        <v>129</v>
      </c>
      <c r="AB67" s="25">
        <f t="shared" si="53"/>
        <v>19</v>
      </c>
      <c r="AC67" s="78" t="str">
        <f t="shared" si="54"/>
        <v>-</v>
      </c>
      <c r="AD67" s="78" t="str">
        <f t="shared" si="55"/>
        <v>-</v>
      </c>
      <c r="AE67" s="18">
        <v>63</v>
      </c>
      <c r="AF67" s="34">
        <v>63</v>
      </c>
      <c r="AG67" s="34">
        <f t="shared" si="56"/>
        <v>63</v>
      </c>
      <c r="AK67" s="11">
        <f t="shared" si="8"/>
        <v>2</v>
      </c>
      <c r="AL67" s="11">
        <f t="shared" si="9"/>
        <v>2</v>
      </c>
      <c r="AM67" s="11">
        <f t="shared" si="10"/>
        <v>2</v>
      </c>
      <c r="AN67" s="11">
        <f t="shared" si="11"/>
        <v>3</v>
      </c>
      <c r="AO67" s="11">
        <f t="shared" si="12"/>
        <v>3</v>
      </c>
      <c r="AP67" s="11">
        <f t="shared" si="13"/>
        <v>2</v>
      </c>
      <c r="AQ67" s="11">
        <f t="shared" si="14"/>
        <v>1</v>
      </c>
      <c r="AR67" s="11">
        <f t="shared" si="15"/>
        <v>1</v>
      </c>
      <c r="AS67" s="11">
        <f t="shared" si="16"/>
        <v>1</v>
      </c>
      <c r="AT67" s="11">
        <f t="shared" si="17"/>
        <v>1</v>
      </c>
      <c r="AU67" s="11">
        <f t="shared" si="18"/>
        <v>1</v>
      </c>
      <c r="AV67" s="11">
        <f t="shared" si="19"/>
        <v>2</v>
      </c>
      <c r="AW67" s="11">
        <f t="shared" si="20"/>
        <v>3</v>
      </c>
      <c r="AX67" s="11">
        <f t="shared" si="21"/>
        <v>3</v>
      </c>
      <c r="AY67" s="11">
        <f t="shared" si="22"/>
        <v>2</v>
      </c>
      <c r="AZ67" s="11">
        <f t="shared" si="23"/>
        <v>1</v>
      </c>
      <c r="BA67" s="11">
        <f t="shared" si="24"/>
        <v>1</v>
      </c>
      <c r="BB67" s="11">
        <f t="shared" si="25"/>
        <v>2</v>
      </c>
      <c r="BC67" s="11">
        <f t="shared" si="26"/>
        <v>3</v>
      </c>
      <c r="BE67" s="11">
        <f t="shared" si="33"/>
        <v>12</v>
      </c>
      <c r="BH67" s="11">
        <f t="shared" si="34"/>
        <v>252</v>
      </c>
      <c r="BI67" s="11">
        <f t="shared" si="35"/>
        <v>213</v>
      </c>
      <c r="BJ67" s="11">
        <f t="shared" si="36"/>
        <v>176</v>
      </c>
      <c r="BK67" s="11">
        <f t="shared" si="37"/>
        <v>174</v>
      </c>
      <c r="BL67" s="11">
        <f t="shared" si="38"/>
        <v>169</v>
      </c>
      <c r="BM67" s="11">
        <f t="shared" si="39"/>
        <v>143</v>
      </c>
      <c r="BN67" s="11">
        <f t="shared" si="40"/>
        <v>137</v>
      </c>
      <c r="BO67" s="11">
        <f t="shared" si="41"/>
        <v>129</v>
      </c>
      <c r="BP67" s="11">
        <f t="shared" si="42"/>
        <v>113</v>
      </c>
      <c r="BQ67" s="11">
        <f t="shared" si="43"/>
      </c>
      <c r="BR67" s="11">
        <f t="shared" si="44"/>
      </c>
      <c r="BS67" s="11">
        <f t="shared" si="45"/>
      </c>
      <c r="BT67" s="11">
        <f t="shared" si="46"/>
      </c>
      <c r="BU67" s="11">
        <f t="shared" si="27"/>
      </c>
      <c r="BV67" s="11">
        <f t="shared" si="28"/>
      </c>
      <c r="BW67" s="11" t="str">
        <f t="shared" si="29"/>
        <v>-</v>
      </c>
      <c r="BX67" s="11" t="str">
        <f t="shared" si="30"/>
        <v>-</v>
      </c>
      <c r="BY67" s="11">
        <f t="shared" si="31"/>
        <v>7</v>
      </c>
      <c r="CA67">
        <f t="shared" si="32"/>
        <v>1506</v>
      </c>
      <c r="EL67" s="11">
        <v>63</v>
      </c>
      <c r="EN67" s="11">
        <f t="shared" si="47"/>
        <v>63</v>
      </c>
      <c r="EO67" s="11" t="str">
        <f t="shared" si="48"/>
        <v>(63)</v>
      </c>
    </row>
    <row r="68" spans="1:145" ht="15.75">
      <c r="A68" s="8" t="str">
        <f t="shared" si="49"/>
        <v>64(64)</v>
      </c>
      <c r="B68" s="35" t="s">
        <v>56</v>
      </c>
      <c r="C68" s="36" t="s">
        <v>55</v>
      </c>
      <c r="D68" s="21">
        <f t="shared" si="50"/>
        <v>1460</v>
      </c>
      <c r="E68" s="19"/>
      <c r="F68" s="15">
        <f t="shared" si="51"/>
        <v>7</v>
      </c>
      <c r="G68" s="20">
        <f t="shared" si="52"/>
        <v>104.28571428571429</v>
      </c>
      <c r="H68" s="19"/>
      <c r="I68" s="15"/>
      <c r="J68" s="15"/>
      <c r="K68" s="15">
        <v>175</v>
      </c>
      <c r="L68" s="15">
        <v>246</v>
      </c>
      <c r="M68" s="15"/>
      <c r="N68" s="15"/>
      <c r="O68" s="15"/>
      <c r="P68" s="15"/>
      <c r="Q68" s="65"/>
      <c r="R68" s="54"/>
      <c r="S68" s="30">
        <v>127</v>
      </c>
      <c r="T68" s="55">
        <v>220</v>
      </c>
      <c r="U68" s="15">
        <v>196</v>
      </c>
      <c r="V68" s="71">
        <v>256</v>
      </c>
      <c r="W68" s="71"/>
      <c r="X68" s="15"/>
      <c r="Y68" s="15"/>
      <c r="Z68" s="15"/>
      <c r="AA68" s="15">
        <v>240</v>
      </c>
      <c r="AB68" s="25">
        <f t="shared" si="53"/>
        <v>19</v>
      </c>
      <c r="AC68" s="78" t="str">
        <f t="shared" si="54"/>
        <v>-</v>
      </c>
      <c r="AD68" s="78" t="str">
        <f t="shared" si="55"/>
        <v>-</v>
      </c>
      <c r="AE68" s="18">
        <v>64</v>
      </c>
      <c r="AF68" s="34">
        <v>64</v>
      </c>
      <c r="AG68" s="34">
        <f t="shared" si="56"/>
        <v>64</v>
      </c>
      <c r="AK68" s="11">
        <f t="shared" si="8"/>
        <v>1</v>
      </c>
      <c r="AL68" s="11">
        <f t="shared" si="9"/>
        <v>1</v>
      </c>
      <c r="AM68" s="11">
        <f t="shared" si="10"/>
        <v>2</v>
      </c>
      <c r="AN68" s="11">
        <f t="shared" si="11"/>
        <v>3</v>
      </c>
      <c r="AO68" s="11">
        <f t="shared" si="12"/>
        <v>2</v>
      </c>
      <c r="AP68" s="11">
        <f t="shared" si="13"/>
        <v>1</v>
      </c>
      <c r="AQ68" s="11">
        <f t="shared" si="14"/>
        <v>1</v>
      </c>
      <c r="AR68" s="11">
        <f t="shared" si="15"/>
        <v>1</v>
      </c>
      <c r="AS68" s="11">
        <f t="shared" si="16"/>
        <v>1</v>
      </c>
      <c r="AT68" s="11">
        <f t="shared" si="17"/>
        <v>1</v>
      </c>
      <c r="AU68" s="11">
        <f t="shared" si="18"/>
        <v>2</v>
      </c>
      <c r="AV68" s="11">
        <f t="shared" si="19"/>
        <v>3</v>
      </c>
      <c r="AW68" s="11">
        <f t="shared" si="20"/>
        <v>3</v>
      </c>
      <c r="AX68" s="11">
        <f t="shared" si="21"/>
        <v>3</v>
      </c>
      <c r="AY68" s="11">
        <f t="shared" si="22"/>
        <v>2</v>
      </c>
      <c r="AZ68" s="11">
        <f t="shared" si="23"/>
        <v>1</v>
      </c>
      <c r="BA68" s="11">
        <f t="shared" si="24"/>
        <v>1</v>
      </c>
      <c r="BB68" s="11">
        <f t="shared" si="25"/>
        <v>1</v>
      </c>
      <c r="BC68" s="11">
        <f t="shared" si="26"/>
        <v>2</v>
      </c>
      <c r="BE68" s="11">
        <f t="shared" si="33"/>
        <v>9</v>
      </c>
      <c r="BH68" s="11">
        <f t="shared" si="34"/>
        <v>256</v>
      </c>
      <c r="BI68" s="11">
        <f t="shared" si="35"/>
        <v>246</v>
      </c>
      <c r="BJ68" s="11">
        <f t="shared" si="36"/>
        <v>240</v>
      </c>
      <c r="BK68" s="11">
        <f t="shared" si="37"/>
        <v>220</v>
      </c>
      <c r="BL68" s="11">
        <f t="shared" si="38"/>
        <v>196</v>
      </c>
      <c r="BM68" s="11">
        <f t="shared" si="39"/>
        <v>175</v>
      </c>
      <c r="BN68" s="11">
        <f t="shared" si="40"/>
        <v>127</v>
      </c>
      <c r="BO68" s="11">
        <f t="shared" si="41"/>
      </c>
      <c r="BP68" s="11">
        <f t="shared" si="42"/>
      </c>
      <c r="BQ68" s="11">
        <f t="shared" si="43"/>
      </c>
      <c r="BR68" s="11">
        <f t="shared" si="44"/>
      </c>
      <c r="BS68" s="11">
        <f t="shared" si="45"/>
      </c>
      <c r="BT68" s="11">
        <f t="shared" si="46"/>
      </c>
      <c r="BU68" s="11">
        <f t="shared" si="27"/>
      </c>
      <c r="BV68" s="11">
        <f t="shared" si="28"/>
      </c>
      <c r="BW68" s="11" t="str">
        <f t="shared" si="29"/>
        <v>-</v>
      </c>
      <c r="BX68" s="11" t="str">
        <f t="shared" si="30"/>
        <v>-</v>
      </c>
      <c r="BY68" s="11">
        <f t="shared" si="31"/>
        <v>9</v>
      </c>
      <c r="CA68">
        <f t="shared" si="32"/>
        <v>1460</v>
      </c>
      <c r="EL68" s="11">
        <v>64</v>
      </c>
      <c r="EN68" s="11">
        <f t="shared" si="47"/>
        <v>64</v>
      </c>
      <c r="EO68" s="11" t="str">
        <f t="shared" si="48"/>
        <v>(64)</v>
      </c>
    </row>
    <row r="69" spans="1:145" ht="15.75">
      <c r="A69" s="8" t="str">
        <f t="shared" si="49"/>
        <v>65(71)</v>
      </c>
      <c r="B69" s="9" t="s">
        <v>290</v>
      </c>
      <c r="C69" s="10" t="s">
        <v>291</v>
      </c>
      <c r="D69" s="21">
        <f aca="true" t="shared" si="57" ref="D69:D100">SUM(BH69:BT69)</f>
        <v>1449</v>
      </c>
      <c r="E69" s="19"/>
      <c r="F69" s="15">
        <f aca="true" t="shared" si="58" ref="F69:F100">COUNT(I69:AA69)</f>
        <v>8</v>
      </c>
      <c r="G69" s="20">
        <f aca="true" t="shared" si="59" ref="G69:G100">SUM((CA69)/(F69*2))</f>
        <v>90.5625</v>
      </c>
      <c r="H69" s="19"/>
      <c r="I69" s="15"/>
      <c r="J69" s="15"/>
      <c r="K69" s="15"/>
      <c r="L69" s="15"/>
      <c r="M69" s="15"/>
      <c r="N69" s="15"/>
      <c r="O69" s="15"/>
      <c r="P69" s="15"/>
      <c r="Q69" s="15">
        <v>161</v>
      </c>
      <c r="R69" s="54"/>
      <c r="S69" s="30">
        <v>167</v>
      </c>
      <c r="T69" s="55">
        <v>155</v>
      </c>
      <c r="U69" s="15">
        <v>194</v>
      </c>
      <c r="V69" s="71">
        <v>217</v>
      </c>
      <c r="W69" s="71"/>
      <c r="X69" s="15">
        <v>142</v>
      </c>
      <c r="Y69" s="15"/>
      <c r="Z69" s="15">
        <v>240</v>
      </c>
      <c r="AA69" s="15">
        <v>173</v>
      </c>
      <c r="AB69" s="25">
        <f aca="true" t="shared" si="60" ref="AB69:AB100">SUM($I$3:$AA$3)</f>
        <v>19</v>
      </c>
      <c r="AC69" s="78" t="str">
        <f aca="true" t="shared" si="61" ref="AC69:AC100">BW69</f>
        <v>-</v>
      </c>
      <c r="AD69" s="78" t="str">
        <f aca="true" t="shared" si="62" ref="AD69:AD100">BX69</f>
        <v>-</v>
      </c>
      <c r="AE69" s="18">
        <v>71</v>
      </c>
      <c r="AF69" s="34">
        <v>65</v>
      </c>
      <c r="AG69" s="34">
        <f aca="true" t="shared" si="63" ref="AG69:AG100">IF(F69&gt;1,ROW($A65:$IV65),"-")</f>
        <v>65</v>
      </c>
      <c r="AK69" s="11">
        <f t="shared" si="8"/>
        <v>1</v>
      </c>
      <c r="AL69" s="11">
        <f t="shared" si="9"/>
        <v>1</v>
      </c>
      <c r="AM69" s="11">
        <f t="shared" si="10"/>
        <v>1</v>
      </c>
      <c r="AN69" s="11">
        <f t="shared" si="11"/>
        <v>1</v>
      </c>
      <c r="AO69" s="11">
        <f t="shared" si="12"/>
        <v>1</v>
      </c>
      <c r="AP69" s="11">
        <f t="shared" si="13"/>
        <v>1</v>
      </c>
      <c r="AQ69" s="11">
        <f t="shared" si="14"/>
        <v>1</v>
      </c>
      <c r="AR69" s="11">
        <f t="shared" si="15"/>
        <v>1</v>
      </c>
      <c r="AS69" s="11">
        <f t="shared" si="16"/>
        <v>2</v>
      </c>
      <c r="AT69" s="11">
        <f t="shared" si="17"/>
        <v>2</v>
      </c>
      <c r="AU69" s="11">
        <f t="shared" si="18"/>
        <v>2</v>
      </c>
      <c r="AV69" s="11">
        <f t="shared" si="19"/>
        <v>3</v>
      </c>
      <c r="AW69" s="11">
        <f t="shared" si="20"/>
        <v>3</v>
      </c>
      <c r="AX69" s="11">
        <f t="shared" si="21"/>
        <v>3</v>
      </c>
      <c r="AY69" s="11">
        <f t="shared" si="22"/>
        <v>2</v>
      </c>
      <c r="AZ69" s="11">
        <f t="shared" si="23"/>
        <v>2</v>
      </c>
      <c r="BA69" s="11">
        <f t="shared" si="24"/>
        <v>2</v>
      </c>
      <c r="BB69" s="11">
        <f t="shared" si="25"/>
        <v>2</v>
      </c>
      <c r="BC69" s="11">
        <f t="shared" si="26"/>
        <v>3</v>
      </c>
      <c r="BE69" s="11">
        <f t="shared" si="33"/>
        <v>11</v>
      </c>
      <c r="BH69" s="11">
        <f t="shared" si="34"/>
        <v>240</v>
      </c>
      <c r="BI69" s="11">
        <f t="shared" si="35"/>
        <v>217</v>
      </c>
      <c r="BJ69" s="11">
        <f t="shared" si="36"/>
        <v>194</v>
      </c>
      <c r="BK69" s="11">
        <f t="shared" si="37"/>
        <v>173</v>
      </c>
      <c r="BL69" s="11">
        <f t="shared" si="38"/>
        <v>167</v>
      </c>
      <c r="BM69" s="11">
        <f t="shared" si="39"/>
        <v>161</v>
      </c>
      <c r="BN69" s="11">
        <f t="shared" si="40"/>
        <v>155</v>
      </c>
      <c r="BO69" s="11">
        <f t="shared" si="41"/>
        <v>142</v>
      </c>
      <c r="BP69" s="11">
        <f t="shared" si="42"/>
      </c>
      <c r="BQ69" s="11">
        <f t="shared" si="43"/>
      </c>
      <c r="BR69" s="11">
        <f t="shared" si="44"/>
      </c>
      <c r="BS69" s="11">
        <f t="shared" si="45"/>
      </c>
      <c r="BT69" s="11">
        <f t="shared" si="46"/>
      </c>
      <c r="BU69" s="11">
        <f t="shared" si="27"/>
      </c>
      <c r="BV69" s="11">
        <f t="shared" si="28"/>
      </c>
      <c r="BW69" s="11" t="str">
        <f t="shared" si="29"/>
        <v>-</v>
      </c>
      <c r="BX69" s="11" t="str">
        <f t="shared" si="30"/>
        <v>-</v>
      </c>
      <c r="BY69" s="11">
        <f t="shared" si="31"/>
        <v>8</v>
      </c>
      <c r="CA69">
        <f t="shared" si="32"/>
        <v>1449</v>
      </c>
      <c r="EL69" s="11">
        <v>65</v>
      </c>
      <c r="EN69" s="11">
        <f t="shared" si="47"/>
        <v>65</v>
      </c>
      <c r="EO69" s="11" t="str">
        <f t="shared" si="48"/>
        <v>(71)</v>
      </c>
    </row>
    <row r="70" spans="1:145" ht="15.75">
      <c r="A70" s="8" t="str">
        <f t="shared" si="49"/>
        <v>66(55)</v>
      </c>
      <c r="B70" s="9" t="s">
        <v>219</v>
      </c>
      <c r="C70" s="10" t="s">
        <v>55</v>
      </c>
      <c r="D70" s="21">
        <f t="shared" si="57"/>
        <v>1438</v>
      </c>
      <c r="E70" s="19"/>
      <c r="F70" s="15">
        <f t="shared" si="58"/>
        <v>8</v>
      </c>
      <c r="G70" s="20">
        <f t="shared" si="59"/>
        <v>89.875</v>
      </c>
      <c r="H70" s="19"/>
      <c r="I70" s="15"/>
      <c r="J70" s="15">
        <v>181</v>
      </c>
      <c r="K70" s="15">
        <v>168</v>
      </c>
      <c r="L70" s="15">
        <v>215</v>
      </c>
      <c r="M70" s="15">
        <v>157</v>
      </c>
      <c r="N70" s="15"/>
      <c r="O70" s="15"/>
      <c r="P70" s="15"/>
      <c r="Q70" s="15"/>
      <c r="R70" s="54"/>
      <c r="S70" s="30">
        <v>219</v>
      </c>
      <c r="T70" s="55">
        <v>166</v>
      </c>
      <c r="U70" s="15">
        <v>151</v>
      </c>
      <c r="V70" s="15">
        <v>181</v>
      </c>
      <c r="W70" s="71"/>
      <c r="X70" s="15"/>
      <c r="Y70" s="15"/>
      <c r="Z70" s="15"/>
      <c r="AA70" s="15"/>
      <c r="AB70" s="25">
        <f t="shared" si="60"/>
        <v>19</v>
      </c>
      <c r="AC70" s="78" t="str">
        <f t="shared" si="61"/>
        <v>-</v>
      </c>
      <c r="AD70" s="78" t="str">
        <f t="shared" si="62"/>
        <v>-</v>
      </c>
      <c r="AE70" s="18">
        <v>55</v>
      </c>
      <c r="AF70" s="34">
        <v>66</v>
      </c>
      <c r="AG70" s="34">
        <f t="shared" si="63"/>
        <v>66</v>
      </c>
      <c r="AK70" s="11">
        <f aca="true" t="shared" si="64" ref="AK70:AK119">COUNT($I$3,I70,H70)</f>
        <v>1</v>
      </c>
      <c r="AL70" s="11">
        <f aca="true" t="shared" si="65" ref="AL70:AL119">COUNT($J$3,J70,I70)</f>
        <v>2</v>
      </c>
      <c r="AM70" s="11">
        <f aca="true" t="shared" si="66" ref="AM70:AM119">COUNT($K$3,K70,J70)</f>
        <v>3</v>
      </c>
      <c r="AN70" s="11">
        <f aca="true" t="shared" si="67" ref="AN70:AN119">COUNT($L$3,L70,K70)</f>
        <v>3</v>
      </c>
      <c r="AO70" s="11">
        <f aca="true" t="shared" si="68" ref="AO70:AO119">COUNT($M$3,M70,L70)</f>
        <v>3</v>
      </c>
      <c r="AP70" s="11">
        <f aca="true" t="shared" si="69" ref="AP70:AP119">COUNT($N$3,N70,M70)</f>
        <v>2</v>
      </c>
      <c r="AQ70" s="11">
        <f aca="true" t="shared" si="70" ref="AQ70:AQ119">COUNT($O$3,O70,N70)</f>
        <v>1</v>
      </c>
      <c r="AR70" s="11">
        <f aca="true" t="shared" si="71" ref="AR70:AR119">COUNT($P$3,P70,O70)</f>
        <v>1</v>
      </c>
      <c r="AS70" s="11">
        <f aca="true" t="shared" si="72" ref="AS70:AS119">COUNT($Q$3,Q70,P70)</f>
        <v>1</v>
      </c>
      <c r="AT70" s="11">
        <f aca="true" t="shared" si="73" ref="AT70:AT119">COUNT($R$3,R70,Q70)</f>
        <v>1</v>
      </c>
      <c r="AU70" s="11">
        <f aca="true" t="shared" si="74" ref="AU70:AU119">COUNT($S$3,S70,R70)</f>
        <v>2</v>
      </c>
      <c r="AV70" s="11">
        <f aca="true" t="shared" si="75" ref="AV70:AV119">COUNT($T$3,T70,S70)</f>
        <v>3</v>
      </c>
      <c r="AW70" s="11">
        <f aca="true" t="shared" si="76" ref="AW70:AW119">COUNT($U$3,U70,T70)</f>
        <v>3</v>
      </c>
      <c r="AX70" s="11">
        <f aca="true" t="shared" si="77" ref="AX70:AX119">COUNT($V$3,V70,U70)</f>
        <v>3</v>
      </c>
      <c r="AY70" s="11">
        <f aca="true" t="shared" si="78" ref="AY70:AY119">COUNT($W$3,W70,V70)</f>
        <v>2</v>
      </c>
      <c r="AZ70" s="11">
        <f aca="true" t="shared" si="79" ref="AZ70:AZ119">COUNT($X$3,X70,W70)</f>
        <v>1</v>
      </c>
      <c r="BA70" s="11">
        <f aca="true" t="shared" si="80" ref="BA70:BA119">COUNT($Y$3,Y70,X70)</f>
        <v>1</v>
      </c>
      <c r="BB70" s="11">
        <f aca="true" t="shared" si="81" ref="BB70:BB119">COUNT($Z$3,Z70,Y70)</f>
        <v>1</v>
      </c>
      <c r="BC70" s="11">
        <f aca="true" t="shared" si="82" ref="BC70:BC119">COUNT($AA$3,AA70,Z70)</f>
        <v>1</v>
      </c>
      <c r="BE70" s="11">
        <f aca="true" t="shared" si="83" ref="BE70:BE119">COUNTIF(AK70:BD70,"&gt;1")</f>
        <v>10</v>
      </c>
      <c r="BH70" s="11">
        <f aca="true" t="shared" si="84" ref="BH70:BH119">IF($F70&gt;0,LARGE($I70:$AA70,1),"")</f>
        <v>219</v>
      </c>
      <c r="BI70" s="11">
        <f aca="true" t="shared" si="85" ref="BI70:BI119">IF($F70&gt;1,LARGE($I70:$AA70,2),"")</f>
        <v>215</v>
      </c>
      <c r="BJ70" s="11">
        <f aca="true" t="shared" si="86" ref="BJ70:BJ119">IF($F70&gt;2,LARGE($I70:$AA70,3),"")</f>
        <v>181</v>
      </c>
      <c r="BK70" s="11">
        <f aca="true" t="shared" si="87" ref="BK70:BK119">IF($F70&gt;3,LARGE($I70:$AA70,4),"")</f>
        <v>181</v>
      </c>
      <c r="BL70" s="11">
        <f aca="true" t="shared" si="88" ref="BL70:BL119">IF($F70&gt;4,LARGE($I70:$AA70,5),"")</f>
        <v>168</v>
      </c>
      <c r="BM70" s="11">
        <f aca="true" t="shared" si="89" ref="BM70:BM119">IF($F70&gt;5,LARGE($I70:$AA70,6),"")</f>
        <v>166</v>
      </c>
      <c r="BN70" s="11">
        <f aca="true" t="shared" si="90" ref="BN70:BN119">IF($F70&gt;6,LARGE($I70:$AA70,7),"")</f>
        <v>157</v>
      </c>
      <c r="BO70" s="11">
        <f aca="true" t="shared" si="91" ref="BO70:BO119">IF($F70&gt;7,LARGE($I70:$AA70,8),"")</f>
        <v>151</v>
      </c>
      <c r="BP70" s="11">
        <f aca="true" t="shared" si="92" ref="BP70:BP119">IF($F70&gt;8,LARGE($I70:$AA70,9),"")</f>
      </c>
      <c r="BQ70" s="11">
        <f aca="true" t="shared" si="93" ref="BQ70:BQ119">IF($F70&gt;9,LARGE($I70:$AA70,10),"")</f>
      </c>
      <c r="BR70" s="11">
        <f aca="true" t="shared" si="94" ref="BR70:BR119">IF($F70&gt;10,LARGE($I70:$AA70,11),"")</f>
      </c>
      <c r="BS70" s="11">
        <f aca="true" t="shared" si="95" ref="BS70:BS119">IF($F70&gt;11,LARGE($I70:$AA70,12),"")</f>
      </c>
      <c r="BT70" s="11">
        <f aca="true" t="shared" si="96" ref="BT70:BT119">IF($F70&gt;12,LARGE($I70:$AA70,13),"")</f>
      </c>
      <c r="BU70" s="11">
        <f aca="true" t="shared" si="97" ref="BU70:BU119">IF($F70&gt;13,LARGE($I70:$AA70,14),"")</f>
      </c>
      <c r="BV70" s="11">
        <f aca="true" t="shared" si="98" ref="BV70:BV119">IF($F70&gt;14,LARGE($I70:$AA70,15),"")</f>
      </c>
      <c r="BW70" s="11" t="str">
        <f aca="true" t="shared" si="99" ref="BW70:BW119">IF($F70&gt;13,LARGE($I70:$AA70,14),"-")</f>
        <v>-</v>
      </c>
      <c r="BX70" s="11" t="str">
        <f aca="true" t="shared" si="100" ref="BX70:BX119">IF($F70&gt;14,LARGE($I70:$AA70,15),"-")</f>
        <v>-</v>
      </c>
      <c r="BY70" s="11">
        <f aca="true" t="shared" si="101" ref="BY70:BY119">SUM(AB70-F70)-3</f>
        <v>8</v>
      </c>
      <c r="CA70">
        <f aca="true" t="shared" si="102" ref="CA70:CA119">SUM(BH70:BV70)</f>
        <v>1438</v>
      </c>
      <c r="EL70" s="11">
        <v>66</v>
      </c>
      <c r="EN70" s="11">
        <f aca="true" t="shared" si="103" ref="EN70:EN119">IF(BE70&gt;=1,AF70,"")</f>
        <v>66</v>
      </c>
      <c r="EO70" s="11" t="str">
        <f aca="true" t="shared" si="104" ref="EO70:EO119">IF(BE70&gt;1,"("&amp;AE70&amp;")","("&amp;AG70&amp;")")</f>
        <v>(55)</v>
      </c>
    </row>
    <row r="71" spans="1:145" ht="15.75">
      <c r="A71" s="8" t="str">
        <f t="shared" si="49"/>
        <v>67(68)</v>
      </c>
      <c r="B71" s="9" t="s">
        <v>195</v>
      </c>
      <c r="C71" s="10" t="s">
        <v>257</v>
      </c>
      <c r="D71" s="21">
        <f t="shared" si="57"/>
        <v>1336</v>
      </c>
      <c r="E71" s="19"/>
      <c r="F71" s="15">
        <f t="shared" si="58"/>
        <v>9</v>
      </c>
      <c r="G71" s="20">
        <f t="shared" si="59"/>
        <v>74.22222222222223</v>
      </c>
      <c r="H71" s="19"/>
      <c r="I71" s="15">
        <v>180</v>
      </c>
      <c r="J71" s="15">
        <v>151</v>
      </c>
      <c r="K71" s="15">
        <v>125</v>
      </c>
      <c r="L71" s="15"/>
      <c r="M71" s="15">
        <v>181</v>
      </c>
      <c r="N71" s="15"/>
      <c r="O71" s="15">
        <v>141</v>
      </c>
      <c r="P71" s="15"/>
      <c r="Q71" s="15"/>
      <c r="R71" s="54"/>
      <c r="S71" s="30">
        <v>138</v>
      </c>
      <c r="T71" s="55">
        <v>129</v>
      </c>
      <c r="U71" s="15"/>
      <c r="V71" s="15"/>
      <c r="W71" s="71"/>
      <c r="X71" s="15">
        <v>196</v>
      </c>
      <c r="Y71" s="15"/>
      <c r="Z71" s="15">
        <v>95</v>
      </c>
      <c r="AA71" s="15"/>
      <c r="AB71" s="25">
        <f t="shared" si="60"/>
        <v>19</v>
      </c>
      <c r="AC71" s="78" t="str">
        <f t="shared" si="61"/>
        <v>-</v>
      </c>
      <c r="AD71" s="78" t="str">
        <f t="shared" si="62"/>
        <v>-</v>
      </c>
      <c r="AE71" s="18">
        <v>68</v>
      </c>
      <c r="AF71" s="34">
        <v>67</v>
      </c>
      <c r="AG71" s="34">
        <f t="shared" si="63"/>
        <v>67</v>
      </c>
      <c r="AK71" s="11">
        <f t="shared" si="64"/>
        <v>2</v>
      </c>
      <c r="AL71" s="11">
        <f t="shared" si="65"/>
        <v>3</v>
      </c>
      <c r="AM71" s="11">
        <f t="shared" si="66"/>
        <v>3</v>
      </c>
      <c r="AN71" s="11">
        <f t="shared" si="67"/>
        <v>2</v>
      </c>
      <c r="AO71" s="11">
        <f t="shared" si="68"/>
        <v>2</v>
      </c>
      <c r="AP71" s="11">
        <f t="shared" si="69"/>
        <v>2</v>
      </c>
      <c r="AQ71" s="11">
        <f t="shared" si="70"/>
        <v>2</v>
      </c>
      <c r="AR71" s="11">
        <f t="shared" si="71"/>
        <v>2</v>
      </c>
      <c r="AS71" s="11">
        <f t="shared" si="72"/>
        <v>1</v>
      </c>
      <c r="AT71" s="11">
        <f t="shared" si="73"/>
        <v>1</v>
      </c>
      <c r="AU71" s="11">
        <f t="shared" si="74"/>
        <v>2</v>
      </c>
      <c r="AV71" s="11">
        <f t="shared" si="75"/>
        <v>3</v>
      </c>
      <c r="AW71" s="11">
        <f t="shared" si="76"/>
        <v>2</v>
      </c>
      <c r="AX71" s="11">
        <f t="shared" si="77"/>
        <v>1</v>
      </c>
      <c r="AY71" s="11">
        <f t="shared" si="78"/>
        <v>1</v>
      </c>
      <c r="AZ71" s="11">
        <f t="shared" si="79"/>
        <v>2</v>
      </c>
      <c r="BA71" s="11">
        <f t="shared" si="80"/>
        <v>2</v>
      </c>
      <c r="BB71" s="11">
        <f t="shared" si="81"/>
        <v>2</v>
      </c>
      <c r="BC71" s="11">
        <f t="shared" si="82"/>
        <v>2</v>
      </c>
      <c r="BE71" s="11">
        <f t="shared" si="83"/>
        <v>15</v>
      </c>
      <c r="BH71" s="11">
        <f t="shared" si="84"/>
        <v>196</v>
      </c>
      <c r="BI71" s="11">
        <f t="shared" si="85"/>
        <v>181</v>
      </c>
      <c r="BJ71" s="11">
        <f t="shared" si="86"/>
        <v>180</v>
      </c>
      <c r="BK71" s="11">
        <f t="shared" si="87"/>
        <v>151</v>
      </c>
      <c r="BL71" s="11">
        <f t="shared" si="88"/>
        <v>141</v>
      </c>
      <c r="BM71" s="11">
        <f t="shared" si="89"/>
        <v>138</v>
      </c>
      <c r="BN71" s="11">
        <f t="shared" si="90"/>
        <v>129</v>
      </c>
      <c r="BO71" s="11">
        <f t="shared" si="91"/>
        <v>125</v>
      </c>
      <c r="BP71" s="11">
        <f t="shared" si="92"/>
        <v>95</v>
      </c>
      <c r="BQ71" s="11">
        <f t="shared" si="93"/>
      </c>
      <c r="BR71" s="11">
        <f t="shared" si="94"/>
      </c>
      <c r="BS71" s="11">
        <f t="shared" si="95"/>
      </c>
      <c r="BT71" s="11">
        <f t="shared" si="96"/>
      </c>
      <c r="BU71" s="11">
        <f t="shared" si="97"/>
      </c>
      <c r="BV71" s="11">
        <f t="shared" si="98"/>
      </c>
      <c r="BW71" s="11" t="str">
        <f t="shared" si="99"/>
        <v>-</v>
      </c>
      <c r="BX71" s="11" t="str">
        <f t="shared" si="100"/>
        <v>-</v>
      </c>
      <c r="BY71" s="11">
        <f t="shared" si="101"/>
        <v>7</v>
      </c>
      <c r="CA71">
        <f t="shared" si="102"/>
        <v>1336</v>
      </c>
      <c r="EL71" s="11">
        <v>67</v>
      </c>
      <c r="EN71" s="11">
        <f t="shared" si="103"/>
        <v>67</v>
      </c>
      <c r="EO71" s="11" t="str">
        <f t="shared" si="104"/>
        <v>(68)</v>
      </c>
    </row>
    <row r="72" spans="1:145" ht="15.75">
      <c r="A72" s="8" t="str">
        <f t="shared" si="49"/>
        <v>68(75)</v>
      </c>
      <c r="B72" s="9" t="s">
        <v>191</v>
      </c>
      <c r="C72" s="10" t="s">
        <v>55</v>
      </c>
      <c r="D72" s="21">
        <f t="shared" si="57"/>
        <v>1325</v>
      </c>
      <c r="E72" s="19"/>
      <c r="F72" s="15">
        <f t="shared" si="58"/>
        <v>10</v>
      </c>
      <c r="G72" s="20">
        <f t="shared" si="59"/>
        <v>66.25</v>
      </c>
      <c r="H72" s="19"/>
      <c r="I72" s="15"/>
      <c r="J72" s="15"/>
      <c r="K72" s="15">
        <v>144</v>
      </c>
      <c r="L72" s="15">
        <v>171</v>
      </c>
      <c r="M72" s="15">
        <v>130</v>
      </c>
      <c r="N72" s="15"/>
      <c r="O72" s="15"/>
      <c r="P72" s="15"/>
      <c r="Q72" s="15"/>
      <c r="R72" s="54"/>
      <c r="S72" s="30">
        <v>73</v>
      </c>
      <c r="T72" s="55">
        <v>152</v>
      </c>
      <c r="U72" s="15">
        <v>163</v>
      </c>
      <c r="V72" s="71">
        <v>141</v>
      </c>
      <c r="W72" s="71"/>
      <c r="X72" s="15">
        <v>115</v>
      </c>
      <c r="Y72" s="15"/>
      <c r="Z72" s="15">
        <v>93</v>
      </c>
      <c r="AA72" s="15">
        <v>143</v>
      </c>
      <c r="AB72" s="25">
        <f t="shared" si="60"/>
        <v>19</v>
      </c>
      <c r="AC72" s="78" t="str">
        <f t="shared" si="61"/>
        <v>-</v>
      </c>
      <c r="AD72" s="78" t="str">
        <f t="shared" si="62"/>
        <v>-</v>
      </c>
      <c r="AE72" s="18">
        <v>75</v>
      </c>
      <c r="AF72" s="34">
        <v>68</v>
      </c>
      <c r="AG72" s="34">
        <f t="shared" si="63"/>
        <v>68</v>
      </c>
      <c r="AK72" s="11">
        <f t="shared" si="64"/>
        <v>1</v>
      </c>
      <c r="AL72" s="11">
        <f t="shared" si="65"/>
        <v>1</v>
      </c>
      <c r="AM72" s="11">
        <f t="shared" si="66"/>
        <v>2</v>
      </c>
      <c r="AN72" s="11">
        <f t="shared" si="67"/>
        <v>3</v>
      </c>
      <c r="AO72" s="11">
        <f t="shared" si="68"/>
        <v>3</v>
      </c>
      <c r="AP72" s="11">
        <f t="shared" si="69"/>
        <v>2</v>
      </c>
      <c r="AQ72" s="11">
        <f t="shared" si="70"/>
        <v>1</v>
      </c>
      <c r="AR72" s="11">
        <f t="shared" si="71"/>
        <v>1</v>
      </c>
      <c r="AS72" s="11">
        <f t="shared" si="72"/>
        <v>1</v>
      </c>
      <c r="AT72" s="11">
        <f t="shared" si="73"/>
        <v>1</v>
      </c>
      <c r="AU72" s="11">
        <f t="shared" si="74"/>
        <v>2</v>
      </c>
      <c r="AV72" s="11">
        <f t="shared" si="75"/>
        <v>3</v>
      </c>
      <c r="AW72" s="11">
        <f t="shared" si="76"/>
        <v>3</v>
      </c>
      <c r="AX72" s="11">
        <f t="shared" si="77"/>
        <v>3</v>
      </c>
      <c r="AY72" s="11">
        <f t="shared" si="78"/>
        <v>2</v>
      </c>
      <c r="AZ72" s="11">
        <f t="shared" si="79"/>
        <v>2</v>
      </c>
      <c r="BA72" s="11">
        <f t="shared" si="80"/>
        <v>2</v>
      </c>
      <c r="BB72" s="11">
        <f t="shared" si="81"/>
        <v>2</v>
      </c>
      <c r="BC72" s="11">
        <f t="shared" si="82"/>
        <v>3</v>
      </c>
      <c r="BE72" s="11">
        <f t="shared" si="83"/>
        <v>13</v>
      </c>
      <c r="BH72" s="11">
        <f t="shared" si="84"/>
        <v>171</v>
      </c>
      <c r="BI72" s="11">
        <f t="shared" si="85"/>
        <v>163</v>
      </c>
      <c r="BJ72" s="11">
        <f t="shared" si="86"/>
        <v>152</v>
      </c>
      <c r="BK72" s="11">
        <f t="shared" si="87"/>
        <v>144</v>
      </c>
      <c r="BL72" s="11">
        <f t="shared" si="88"/>
        <v>143</v>
      </c>
      <c r="BM72" s="11">
        <f t="shared" si="89"/>
        <v>141</v>
      </c>
      <c r="BN72" s="11">
        <f t="shared" si="90"/>
        <v>130</v>
      </c>
      <c r="BO72" s="11">
        <f t="shared" si="91"/>
        <v>115</v>
      </c>
      <c r="BP72" s="11">
        <f t="shared" si="92"/>
        <v>93</v>
      </c>
      <c r="BQ72" s="11">
        <f t="shared" si="93"/>
        <v>73</v>
      </c>
      <c r="BR72" s="11">
        <f t="shared" si="94"/>
      </c>
      <c r="BS72" s="11">
        <f t="shared" si="95"/>
      </c>
      <c r="BT72" s="11">
        <f t="shared" si="96"/>
      </c>
      <c r="BU72" s="11">
        <f t="shared" si="97"/>
      </c>
      <c r="BV72" s="11">
        <f t="shared" si="98"/>
      </c>
      <c r="BW72" s="11" t="str">
        <f t="shared" si="99"/>
        <v>-</v>
      </c>
      <c r="BX72" s="11" t="str">
        <f t="shared" si="100"/>
        <v>-</v>
      </c>
      <c r="BY72" s="11">
        <f t="shared" si="101"/>
        <v>6</v>
      </c>
      <c r="CA72">
        <f t="shared" si="102"/>
        <v>1325</v>
      </c>
      <c r="EL72" s="11">
        <v>68</v>
      </c>
      <c r="EN72" s="11">
        <f t="shared" si="103"/>
        <v>68</v>
      </c>
      <c r="EO72" s="11" t="str">
        <f t="shared" si="104"/>
        <v>(75)</v>
      </c>
    </row>
    <row r="73" spans="1:145" ht="15.75">
      <c r="A73" s="8" t="str">
        <f t="shared" si="49"/>
        <v>69(61)</v>
      </c>
      <c r="B73" s="9" t="s">
        <v>181</v>
      </c>
      <c r="C73" s="10" t="s">
        <v>120</v>
      </c>
      <c r="D73" s="21">
        <f t="shared" si="57"/>
        <v>1316</v>
      </c>
      <c r="E73" s="19"/>
      <c r="F73" s="15">
        <f t="shared" si="58"/>
        <v>6</v>
      </c>
      <c r="G73" s="20">
        <f t="shared" si="59"/>
        <v>109.66666666666667</v>
      </c>
      <c r="H73" s="19"/>
      <c r="I73" s="15"/>
      <c r="J73" s="15">
        <v>322</v>
      </c>
      <c r="K73" s="15">
        <v>229</v>
      </c>
      <c r="L73" s="15">
        <v>208</v>
      </c>
      <c r="M73" s="15"/>
      <c r="N73" s="15"/>
      <c r="O73" s="15"/>
      <c r="P73" s="15">
        <v>155</v>
      </c>
      <c r="Q73" s="15">
        <v>169</v>
      </c>
      <c r="R73" s="54"/>
      <c r="S73" s="30">
        <v>233</v>
      </c>
      <c r="T73" s="55"/>
      <c r="U73" s="15"/>
      <c r="V73" s="71"/>
      <c r="W73" s="71"/>
      <c r="X73" s="15"/>
      <c r="Y73" s="15"/>
      <c r="Z73" s="15"/>
      <c r="AA73" s="15"/>
      <c r="AB73" s="25">
        <f t="shared" si="60"/>
        <v>19</v>
      </c>
      <c r="AC73" s="78" t="str">
        <f t="shared" si="61"/>
        <v>-</v>
      </c>
      <c r="AD73" s="78" t="str">
        <f t="shared" si="62"/>
        <v>-</v>
      </c>
      <c r="AE73" s="18">
        <v>61</v>
      </c>
      <c r="AF73" s="34">
        <v>69</v>
      </c>
      <c r="AG73" s="34">
        <f t="shared" si="63"/>
        <v>69</v>
      </c>
      <c r="AK73" s="11">
        <f t="shared" si="64"/>
        <v>1</v>
      </c>
      <c r="AL73" s="11">
        <f t="shared" si="65"/>
        <v>2</v>
      </c>
      <c r="AM73" s="11">
        <f t="shared" si="66"/>
        <v>3</v>
      </c>
      <c r="AN73" s="11">
        <f t="shared" si="67"/>
        <v>3</v>
      </c>
      <c r="AO73" s="11">
        <f t="shared" si="68"/>
        <v>2</v>
      </c>
      <c r="AP73" s="11">
        <f t="shared" si="69"/>
        <v>1</v>
      </c>
      <c r="AQ73" s="11">
        <f t="shared" si="70"/>
        <v>1</v>
      </c>
      <c r="AR73" s="11">
        <f t="shared" si="71"/>
        <v>2</v>
      </c>
      <c r="AS73" s="11">
        <f t="shared" si="72"/>
        <v>3</v>
      </c>
      <c r="AT73" s="11">
        <f t="shared" si="73"/>
        <v>2</v>
      </c>
      <c r="AU73" s="11">
        <f t="shared" si="74"/>
        <v>2</v>
      </c>
      <c r="AV73" s="11">
        <f t="shared" si="75"/>
        <v>2</v>
      </c>
      <c r="AW73" s="11">
        <f t="shared" si="76"/>
        <v>1</v>
      </c>
      <c r="AX73" s="11">
        <f t="shared" si="77"/>
        <v>1</v>
      </c>
      <c r="AY73" s="11">
        <f t="shared" si="78"/>
        <v>1</v>
      </c>
      <c r="AZ73" s="11">
        <f t="shared" si="79"/>
        <v>1</v>
      </c>
      <c r="BA73" s="11">
        <f t="shared" si="80"/>
        <v>1</v>
      </c>
      <c r="BB73" s="11">
        <f t="shared" si="81"/>
        <v>1</v>
      </c>
      <c r="BC73" s="11">
        <f t="shared" si="82"/>
        <v>1</v>
      </c>
      <c r="BE73" s="11">
        <f t="shared" si="83"/>
        <v>9</v>
      </c>
      <c r="BH73" s="11">
        <f t="shared" si="84"/>
        <v>322</v>
      </c>
      <c r="BI73" s="11">
        <f t="shared" si="85"/>
        <v>233</v>
      </c>
      <c r="BJ73" s="11">
        <f t="shared" si="86"/>
        <v>229</v>
      </c>
      <c r="BK73" s="11">
        <f t="shared" si="87"/>
        <v>208</v>
      </c>
      <c r="BL73" s="11">
        <f t="shared" si="88"/>
        <v>169</v>
      </c>
      <c r="BM73" s="11">
        <f t="shared" si="89"/>
        <v>155</v>
      </c>
      <c r="BN73" s="11">
        <f t="shared" si="90"/>
      </c>
      <c r="BO73" s="11">
        <f t="shared" si="91"/>
      </c>
      <c r="BP73" s="11">
        <f t="shared" si="92"/>
      </c>
      <c r="BQ73" s="11">
        <f t="shared" si="93"/>
      </c>
      <c r="BR73" s="11">
        <f t="shared" si="94"/>
      </c>
      <c r="BS73" s="11">
        <f t="shared" si="95"/>
      </c>
      <c r="BT73" s="11">
        <f t="shared" si="96"/>
      </c>
      <c r="BU73" s="11">
        <f t="shared" si="97"/>
      </c>
      <c r="BV73" s="11">
        <f t="shared" si="98"/>
      </c>
      <c r="BW73" s="11" t="str">
        <f t="shared" si="99"/>
        <v>-</v>
      </c>
      <c r="BX73" s="11" t="str">
        <f t="shared" si="100"/>
        <v>-</v>
      </c>
      <c r="BY73" s="11">
        <f t="shared" si="101"/>
        <v>10</v>
      </c>
      <c r="CA73">
        <f t="shared" si="102"/>
        <v>1316</v>
      </c>
      <c r="EL73" s="11">
        <v>69</v>
      </c>
      <c r="EN73" s="11">
        <f t="shared" si="103"/>
        <v>69</v>
      </c>
      <c r="EO73" s="11" t="str">
        <f t="shared" si="104"/>
        <v>(61)</v>
      </c>
    </row>
    <row r="74" spans="1:145" ht="15.75">
      <c r="A74" s="8" t="str">
        <f aca="true" t="shared" si="105" ref="A74:A119">EN74&amp;EO74</f>
        <v>70(74)</v>
      </c>
      <c r="B74" s="9" t="s">
        <v>134</v>
      </c>
      <c r="C74" s="10" t="s">
        <v>130</v>
      </c>
      <c r="D74" s="21">
        <f t="shared" si="57"/>
        <v>1306</v>
      </c>
      <c r="E74" s="19"/>
      <c r="F74" s="15">
        <f t="shared" si="58"/>
        <v>9</v>
      </c>
      <c r="G74" s="20">
        <f t="shared" si="59"/>
        <v>72.55555555555556</v>
      </c>
      <c r="H74" s="19"/>
      <c r="I74" s="15"/>
      <c r="J74" s="15"/>
      <c r="K74" s="15">
        <v>128</v>
      </c>
      <c r="L74" s="15"/>
      <c r="M74" s="15"/>
      <c r="N74" s="15"/>
      <c r="O74" s="15">
        <v>189</v>
      </c>
      <c r="P74" s="15"/>
      <c r="Q74" s="15">
        <v>125</v>
      </c>
      <c r="R74" s="54"/>
      <c r="S74" s="30">
        <v>106</v>
      </c>
      <c r="T74" s="55">
        <v>183</v>
      </c>
      <c r="U74" s="15"/>
      <c r="V74" s="71">
        <v>196</v>
      </c>
      <c r="W74" s="71"/>
      <c r="X74" s="15">
        <v>151</v>
      </c>
      <c r="Y74" s="15"/>
      <c r="Z74" s="15">
        <v>133</v>
      </c>
      <c r="AA74" s="15">
        <v>95</v>
      </c>
      <c r="AB74" s="25">
        <f t="shared" si="60"/>
        <v>19</v>
      </c>
      <c r="AC74" s="78" t="str">
        <f t="shared" si="61"/>
        <v>-</v>
      </c>
      <c r="AD74" s="78" t="str">
        <f t="shared" si="62"/>
        <v>-</v>
      </c>
      <c r="AE74" s="18">
        <v>74</v>
      </c>
      <c r="AF74" s="34">
        <v>70</v>
      </c>
      <c r="AG74" s="34">
        <f t="shared" si="63"/>
        <v>70</v>
      </c>
      <c r="AK74" s="11">
        <f t="shared" si="64"/>
        <v>1</v>
      </c>
      <c r="AL74" s="11">
        <f t="shared" si="65"/>
        <v>1</v>
      </c>
      <c r="AM74" s="11">
        <f t="shared" si="66"/>
        <v>2</v>
      </c>
      <c r="AN74" s="11">
        <f t="shared" si="67"/>
        <v>2</v>
      </c>
      <c r="AO74" s="11">
        <f t="shared" si="68"/>
        <v>1</v>
      </c>
      <c r="AP74" s="11">
        <f t="shared" si="69"/>
        <v>1</v>
      </c>
      <c r="AQ74" s="11">
        <f t="shared" si="70"/>
        <v>2</v>
      </c>
      <c r="AR74" s="11">
        <f t="shared" si="71"/>
        <v>2</v>
      </c>
      <c r="AS74" s="11">
        <f t="shared" si="72"/>
        <v>2</v>
      </c>
      <c r="AT74" s="11">
        <f t="shared" si="73"/>
        <v>2</v>
      </c>
      <c r="AU74" s="11">
        <f t="shared" si="74"/>
        <v>2</v>
      </c>
      <c r="AV74" s="11">
        <f t="shared" si="75"/>
        <v>3</v>
      </c>
      <c r="AW74" s="11">
        <f t="shared" si="76"/>
        <v>2</v>
      </c>
      <c r="AX74" s="11">
        <f t="shared" si="77"/>
        <v>2</v>
      </c>
      <c r="AY74" s="11">
        <f t="shared" si="78"/>
        <v>2</v>
      </c>
      <c r="AZ74" s="11">
        <f t="shared" si="79"/>
        <v>2</v>
      </c>
      <c r="BA74" s="11">
        <f t="shared" si="80"/>
        <v>2</v>
      </c>
      <c r="BB74" s="11">
        <f t="shared" si="81"/>
        <v>2</v>
      </c>
      <c r="BC74" s="11">
        <f t="shared" si="82"/>
        <v>3</v>
      </c>
      <c r="BE74" s="11">
        <f t="shared" si="83"/>
        <v>15</v>
      </c>
      <c r="BH74" s="11">
        <f t="shared" si="84"/>
        <v>196</v>
      </c>
      <c r="BI74" s="11">
        <f t="shared" si="85"/>
        <v>189</v>
      </c>
      <c r="BJ74" s="11">
        <f t="shared" si="86"/>
        <v>183</v>
      </c>
      <c r="BK74" s="11">
        <f t="shared" si="87"/>
        <v>151</v>
      </c>
      <c r="BL74" s="11">
        <f t="shared" si="88"/>
        <v>133</v>
      </c>
      <c r="BM74" s="11">
        <f t="shared" si="89"/>
        <v>128</v>
      </c>
      <c r="BN74" s="11">
        <f t="shared" si="90"/>
        <v>125</v>
      </c>
      <c r="BO74" s="11">
        <f t="shared" si="91"/>
        <v>106</v>
      </c>
      <c r="BP74" s="11">
        <f t="shared" si="92"/>
        <v>95</v>
      </c>
      <c r="BQ74" s="11">
        <f t="shared" si="93"/>
      </c>
      <c r="BR74" s="11">
        <f t="shared" si="94"/>
      </c>
      <c r="BS74" s="11">
        <f t="shared" si="95"/>
      </c>
      <c r="BT74" s="11">
        <f t="shared" si="96"/>
      </c>
      <c r="BU74" s="11">
        <f t="shared" si="97"/>
      </c>
      <c r="BV74" s="11">
        <f t="shared" si="98"/>
      </c>
      <c r="BW74" s="11" t="str">
        <f t="shared" si="99"/>
        <v>-</v>
      </c>
      <c r="BX74" s="11" t="str">
        <f t="shared" si="100"/>
        <v>-</v>
      </c>
      <c r="BY74" s="11">
        <f t="shared" si="101"/>
        <v>7</v>
      </c>
      <c r="CA74">
        <f t="shared" si="102"/>
        <v>1306</v>
      </c>
      <c r="EL74" s="11">
        <v>70</v>
      </c>
      <c r="EN74" s="11">
        <f t="shared" si="103"/>
        <v>70</v>
      </c>
      <c r="EO74" s="11" t="str">
        <f t="shared" si="104"/>
        <v>(74)</v>
      </c>
    </row>
    <row r="75" spans="1:145" ht="15.75">
      <c r="A75" s="8" t="str">
        <f t="shared" si="105"/>
        <v>71(70)</v>
      </c>
      <c r="B75" s="9" t="s">
        <v>89</v>
      </c>
      <c r="C75" s="10" t="s">
        <v>83</v>
      </c>
      <c r="D75" s="21">
        <f t="shared" si="57"/>
        <v>1276</v>
      </c>
      <c r="E75" s="19"/>
      <c r="F75" s="15">
        <f t="shared" si="58"/>
        <v>7</v>
      </c>
      <c r="G75" s="20">
        <f t="shared" si="59"/>
        <v>91.14285714285714</v>
      </c>
      <c r="H75" s="19"/>
      <c r="I75" s="15"/>
      <c r="J75" s="15"/>
      <c r="K75" s="15"/>
      <c r="L75" s="15">
        <v>225</v>
      </c>
      <c r="M75" s="15">
        <v>184</v>
      </c>
      <c r="N75" s="15"/>
      <c r="O75" s="15"/>
      <c r="P75" s="15"/>
      <c r="Q75" s="15"/>
      <c r="R75" s="54"/>
      <c r="S75" s="30">
        <v>148</v>
      </c>
      <c r="T75" s="55">
        <v>193</v>
      </c>
      <c r="U75" s="15">
        <v>153</v>
      </c>
      <c r="V75" s="71">
        <v>132</v>
      </c>
      <c r="W75" s="71"/>
      <c r="X75" s="15">
        <v>241</v>
      </c>
      <c r="Y75" s="15"/>
      <c r="Z75" s="15"/>
      <c r="AA75" s="15"/>
      <c r="AB75" s="25">
        <f t="shared" si="60"/>
        <v>19</v>
      </c>
      <c r="AC75" s="78" t="str">
        <f t="shared" si="61"/>
        <v>-</v>
      </c>
      <c r="AD75" s="78" t="str">
        <f t="shared" si="62"/>
        <v>-</v>
      </c>
      <c r="AE75" s="18">
        <v>70</v>
      </c>
      <c r="AF75" s="34">
        <v>71</v>
      </c>
      <c r="AG75" s="34">
        <f t="shared" si="63"/>
        <v>71</v>
      </c>
      <c r="AK75" s="11">
        <f t="shared" si="64"/>
        <v>1</v>
      </c>
      <c r="AL75" s="11">
        <f t="shared" si="65"/>
        <v>1</v>
      </c>
      <c r="AM75" s="11">
        <f t="shared" si="66"/>
        <v>1</v>
      </c>
      <c r="AN75" s="11">
        <f t="shared" si="67"/>
        <v>2</v>
      </c>
      <c r="AO75" s="11">
        <f t="shared" si="68"/>
        <v>3</v>
      </c>
      <c r="AP75" s="11">
        <f t="shared" si="69"/>
        <v>2</v>
      </c>
      <c r="AQ75" s="11">
        <f t="shared" si="70"/>
        <v>1</v>
      </c>
      <c r="AR75" s="11">
        <f t="shared" si="71"/>
        <v>1</v>
      </c>
      <c r="AS75" s="11">
        <f t="shared" si="72"/>
        <v>1</v>
      </c>
      <c r="AT75" s="11">
        <f t="shared" si="73"/>
        <v>1</v>
      </c>
      <c r="AU75" s="11">
        <f t="shared" si="74"/>
        <v>2</v>
      </c>
      <c r="AV75" s="11">
        <f t="shared" si="75"/>
        <v>3</v>
      </c>
      <c r="AW75" s="11">
        <f t="shared" si="76"/>
        <v>3</v>
      </c>
      <c r="AX75" s="11">
        <f t="shared" si="77"/>
        <v>3</v>
      </c>
      <c r="AY75" s="11">
        <f t="shared" si="78"/>
        <v>2</v>
      </c>
      <c r="AZ75" s="11">
        <f t="shared" si="79"/>
        <v>2</v>
      </c>
      <c r="BA75" s="11">
        <f t="shared" si="80"/>
        <v>2</v>
      </c>
      <c r="BB75" s="11">
        <f t="shared" si="81"/>
        <v>1</v>
      </c>
      <c r="BC75" s="11">
        <f t="shared" si="82"/>
        <v>1</v>
      </c>
      <c r="BE75" s="11">
        <f t="shared" si="83"/>
        <v>10</v>
      </c>
      <c r="BH75" s="11">
        <f t="shared" si="84"/>
        <v>241</v>
      </c>
      <c r="BI75" s="11">
        <f t="shared" si="85"/>
        <v>225</v>
      </c>
      <c r="BJ75" s="11">
        <f t="shared" si="86"/>
        <v>193</v>
      </c>
      <c r="BK75" s="11">
        <f t="shared" si="87"/>
        <v>184</v>
      </c>
      <c r="BL75" s="11">
        <f t="shared" si="88"/>
        <v>153</v>
      </c>
      <c r="BM75" s="11">
        <f t="shared" si="89"/>
        <v>148</v>
      </c>
      <c r="BN75" s="11">
        <f t="shared" si="90"/>
        <v>132</v>
      </c>
      <c r="BO75" s="11">
        <f t="shared" si="91"/>
      </c>
      <c r="BP75" s="11">
        <f t="shared" si="92"/>
      </c>
      <c r="BQ75" s="11">
        <f t="shared" si="93"/>
      </c>
      <c r="BR75" s="11">
        <f t="shared" si="94"/>
      </c>
      <c r="BS75" s="11">
        <f t="shared" si="95"/>
      </c>
      <c r="BT75" s="11">
        <f t="shared" si="96"/>
      </c>
      <c r="BU75" s="11">
        <f t="shared" si="97"/>
      </c>
      <c r="BV75" s="11">
        <f t="shared" si="98"/>
      </c>
      <c r="BW75" s="11" t="str">
        <f t="shared" si="99"/>
        <v>-</v>
      </c>
      <c r="BX75" s="11" t="str">
        <f t="shared" si="100"/>
        <v>-</v>
      </c>
      <c r="BY75" s="11">
        <f t="shared" si="101"/>
        <v>9</v>
      </c>
      <c r="CA75">
        <f t="shared" si="102"/>
        <v>1276</v>
      </c>
      <c r="EL75" s="11">
        <v>71</v>
      </c>
      <c r="EN75" s="11">
        <f t="shared" si="103"/>
        <v>71</v>
      </c>
      <c r="EO75" s="11" t="str">
        <f t="shared" si="104"/>
        <v>(70)</v>
      </c>
    </row>
    <row r="76" spans="1:145" ht="15.75">
      <c r="A76" s="8" t="str">
        <f t="shared" si="105"/>
        <v>72(80)</v>
      </c>
      <c r="B76" s="9" t="s">
        <v>63</v>
      </c>
      <c r="C76" s="10" t="s">
        <v>130</v>
      </c>
      <c r="D76" s="21">
        <f t="shared" si="57"/>
        <v>1264</v>
      </c>
      <c r="E76" s="19"/>
      <c r="F76" s="15">
        <f t="shared" si="58"/>
        <v>7</v>
      </c>
      <c r="G76" s="20">
        <f t="shared" si="59"/>
        <v>90.28571428571429</v>
      </c>
      <c r="H76" s="19"/>
      <c r="I76" s="15">
        <v>189</v>
      </c>
      <c r="J76" s="15"/>
      <c r="K76" s="15">
        <v>182</v>
      </c>
      <c r="L76" s="15">
        <v>238</v>
      </c>
      <c r="M76" s="15">
        <v>167</v>
      </c>
      <c r="N76" s="15"/>
      <c r="O76" s="15"/>
      <c r="P76" s="15"/>
      <c r="Q76" s="15"/>
      <c r="R76" s="54"/>
      <c r="S76" s="30">
        <v>98</v>
      </c>
      <c r="T76" s="55"/>
      <c r="U76" s="15"/>
      <c r="V76" s="71"/>
      <c r="W76" s="71"/>
      <c r="X76" s="15">
        <v>189</v>
      </c>
      <c r="Y76" s="15"/>
      <c r="Z76" s="15"/>
      <c r="AA76" s="15">
        <v>201</v>
      </c>
      <c r="AB76" s="25">
        <f t="shared" si="60"/>
        <v>19</v>
      </c>
      <c r="AC76" s="78" t="str">
        <f t="shared" si="61"/>
        <v>-</v>
      </c>
      <c r="AD76" s="78" t="str">
        <f t="shared" si="62"/>
        <v>-</v>
      </c>
      <c r="AE76" s="18">
        <v>80</v>
      </c>
      <c r="AF76" s="34">
        <v>72</v>
      </c>
      <c r="AG76" s="34">
        <f t="shared" si="63"/>
        <v>72</v>
      </c>
      <c r="AK76" s="11">
        <f t="shared" si="64"/>
        <v>2</v>
      </c>
      <c r="AL76" s="11">
        <f t="shared" si="65"/>
        <v>2</v>
      </c>
      <c r="AM76" s="11">
        <f t="shared" si="66"/>
        <v>2</v>
      </c>
      <c r="AN76" s="11">
        <f t="shared" si="67"/>
        <v>3</v>
      </c>
      <c r="AO76" s="11">
        <f t="shared" si="68"/>
        <v>3</v>
      </c>
      <c r="AP76" s="11">
        <f t="shared" si="69"/>
        <v>2</v>
      </c>
      <c r="AQ76" s="11">
        <f t="shared" si="70"/>
        <v>1</v>
      </c>
      <c r="AR76" s="11">
        <f t="shared" si="71"/>
        <v>1</v>
      </c>
      <c r="AS76" s="11">
        <f t="shared" si="72"/>
        <v>1</v>
      </c>
      <c r="AT76" s="11">
        <f t="shared" si="73"/>
        <v>1</v>
      </c>
      <c r="AU76" s="11">
        <f t="shared" si="74"/>
        <v>2</v>
      </c>
      <c r="AV76" s="11">
        <f t="shared" si="75"/>
        <v>2</v>
      </c>
      <c r="AW76" s="11">
        <f t="shared" si="76"/>
        <v>1</v>
      </c>
      <c r="AX76" s="11">
        <f t="shared" si="77"/>
        <v>1</v>
      </c>
      <c r="AY76" s="11">
        <f t="shared" si="78"/>
        <v>1</v>
      </c>
      <c r="AZ76" s="11">
        <f t="shared" si="79"/>
        <v>2</v>
      </c>
      <c r="BA76" s="11">
        <f t="shared" si="80"/>
        <v>2</v>
      </c>
      <c r="BB76" s="11">
        <f t="shared" si="81"/>
        <v>1</v>
      </c>
      <c r="BC76" s="11">
        <f t="shared" si="82"/>
        <v>2</v>
      </c>
      <c r="BE76" s="11">
        <f t="shared" si="83"/>
        <v>11</v>
      </c>
      <c r="BH76" s="11">
        <f t="shared" si="84"/>
        <v>238</v>
      </c>
      <c r="BI76" s="11">
        <f t="shared" si="85"/>
        <v>201</v>
      </c>
      <c r="BJ76" s="11">
        <f t="shared" si="86"/>
        <v>189</v>
      </c>
      <c r="BK76" s="11">
        <f t="shared" si="87"/>
        <v>189</v>
      </c>
      <c r="BL76" s="11">
        <f t="shared" si="88"/>
        <v>182</v>
      </c>
      <c r="BM76" s="11">
        <f t="shared" si="89"/>
        <v>167</v>
      </c>
      <c r="BN76" s="11">
        <f t="shared" si="90"/>
        <v>98</v>
      </c>
      <c r="BO76" s="11">
        <f t="shared" si="91"/>
      </c>
      <c r="BP76" s="11">
        <f t="shared" si="92"/>
      </c>
      <c r="BQ76" s="11">
        <f t="shared" si="93"/>
      </c>
      <c r="BR76" s="11">
        <f t="shared" si="94"/>
      </c>
      <c r="BS76" s="11">
        <f t="shared" si="95"/>
      </c>
      <c r="BT76" s="11">
        <f t="shared" si="96"/>
      </c>
      <c r="BU76" s="11">
        <f t="shared" si="97"/>
      </c>
      <c r="BV76" s="11">
        <f t="shared" si="98"/>
      </c>
      <c r="BW76" s="11" t="str">
        <f t="shared" si="99"/>
        <v>-</v>
      </c>
      <c r="BX76" s="11" t="str">
        <f t="shared" si="100"/>
        <v>-</v>
      </c>
      <c r="BY76" s="11">
        <f t="shared" si="101"/>
        <v>9</v>
      </c>
      <c r="CA76">
        <f t="shared" si="102"/>
        <v>1264</v>
      </c>
      <c r="EL76" s="11">
        <v>72</v>
      </c>
      <c r="EN76" s="11">
        <f t="shared" si="103"/>
        <v>72</v>
      </c>
      <c r="EO76" s="11" t="str">
        <f t="shared" si="104"/>
        <v>(80)</v>
      </c>
    </row>
    <row r="77" spans="1:145" ht="15.75">
      <c r="A77" s="8" t="str">
        <f t="shared" si="105"/>
        <v>73(65)</v>
      </c>
      <c r="B77" s="35" t="s">
        <v>78</v>
      </c>
      <c r="C77" s="36" t="s">
        <v>36</v>
      </c>
      <c r="D77" s="21">
        <f t="shared" si="57"/>
        <v>1244</v>
      </c>
      <c r="E77" s="19"/>
      <c r="F77" s="15">
        <f t="shared" si="58"/>
        <v>8</v>
      </c>
      <c r="G77" s="20">
        <f t="shared" si="59"/>
        <v>77.75</v>
      </c>
      <c r="H77" s="19"/>
      <c r="I77" s="15">
        <v>121</v>
      </c>
      <c r="J77" s="15"/>
      <c r="K77" s="15">
        <v>116</v>
      </c>
      <c r="L77" s="15"/>
      <c r="M77" s="15">
        <v>116</v>
      </c>
      <c r="N77" s="15"/>
      <c r="O77" s="15"/>
      <c r="P77" s="15"/>
      <c r="Q77" s="15">
        <v>228</v>
      </c>
      <c r="R77" s="54"/>
      <c r="S77" s="30">
        <v>173</v>
      </c>
      <c r="T77" s="55">
        <v>183</v>
      </c>
      <c r="U77" s="15">
        <v>161</v>
      </c>
      <c r="V77" s="71"/>
      <c r="W77" s="71"/>
      <c r="X77" s="15">
        <v>146</v>
      </c>
      <c r="Y77" s="15"/>
      <c r="Z77" s="15"/>
      <c r="AA77" s="15"/>
      <c r="AB77" s="25">
        <f t="shared" si="60"/>
        <v>19</v>
      </c>
      <c r="AC77" s="78" t="str">
        <f t="shared" si="61"/>
        <v>-</v>
      </c>
      <c r="AD77" s="78" t="str">
        <f t="shared" si="62"/>
        <v>-</v>
      </c>
      <c r="AE77" s="18">
        <v>65</v>
      </c>
      <c r="AF77" s="34">
        <v>73</v>
      </c>
      <c r="AG77" s="34">
        <f t="shared" si="63"/>
        <v>73</v>
      </c>
      <c r="AK77" s="11">
        <f t="shared" si="64"/>
        <v>2</v>
      </c>
      <c r="AL77" s="11">
        <f t="shared" si="65"/>
        <v>2</v>
      </c>
      <c r="AM77" s="11">
        <f t="shared" si="66"/>
        <v>2</v>
      </c>
      <c r="AN77" s="11">
        <f t="shared" si="67"/>
        <v>2</v>
      </c>
      <c r="AO77" s="11">
        <f t="shared" si="68"/>
        <v>2</v>
      </c>
      <c r="AP77" s="11">
        <f t="shared" si="69"/>
        <v>2</v>
      </c>
      <c r="AQ77" s="11">
        <f t="shared" si="70"/>
        <v>1</v>
      </c>
      <c r="AR77" s="11">
        <f t="shared" si="71"/>
        <v>1</v>
      </c>
      <c r="AS77" s="11">
        <f t="shared" si="72"/>
        <v>2</v>
      </c>
      <c r="AT77" s="11">
        <f t="shared" si="73"/>
        <v>2</v>
      </c>
      <c r="AU77" s="11">
        <f t="shared" si="74"/>
        <v>2</v>
      </c>
      <c r="AV77" s="11">
        <f t="shared" si="75"/>
        <v>3</v>
      </c>
      <c r="AW77" s="11">
        <f t="shared" si="76"/>
        <v>3</v>
      </c>
      <c r="AX77" s="11">
        <f t="shared" si="77"/>
        <v>2</v>
      </c>
      <c r="AY77" s="11">
        <f t="shared" si="78"/>
        <v>1</v>
      </c>
      <c r="AZ77" s="11">
        <f t="shared" si="79"/>
        <v>2</v>
      </c>
      <c r="BA77" s="11">
        <f t="shared" si="80"/>
        <v>2</v>
      </c>
      <c r="BB77" s="11">
        <f t="shared" si="81"/>
        <v>1</v>
      </c>
      <c r="BC77" s="11">
        <f t="shared" si="82"/>
        <v>1</v>
      </c>
      <c r="BE77" s="11">
        <f t="shared" si="83"/>
        <v>14</v>
      </c>
      <c r="BH77" s="11">
        <f t="shared" si="84"/>
        <v>228</v>
      </c>
      <c r="BI77" s="11">
        <f t="shared" si="85"/>
        <v>183</v>
      </c>
      <c r="BJ77" s="11">
        <f t="shared" si="86"/>
        <v>173</v>
      </c>
      <c r="BK77" s="11">
        <f t="shared" si="87"/>
        <v>161</v>
      </c>
      <c r="BL77" s="11">
        <f t="shared" si="88"/>
        <v>146</v>
      </c>
      <c r="BM77" s="11">
        <f t="shared" si="89"/>
        <v>121</v>
      </c>
      <c r="BN77" s="11">
        <f t="shared" si="90"/>
        <v>116</v>
      </c>
      <c r="BO77" s="11">
        <f t="shared" si="91"/>
        <v>116</v>
      </c>
      <c r="BP77" s="11">
        <f t="shared" si="92"/>
      </c>
      <c r="BQ77" s="11">
        <f t="shared" si="93"/>
      </c>
      <c r="BR77" s="11">
        <f t="shared" si="94"/>
      </c>
      <c r="BS77" s="11">
        <f t="shared" si="95"/>
      </c>
      <c r="BT77" s="11">
        <f t="shared" si="96"/>
      </c>
      <c r="BU77" s="11">
        <f t="shared" si="97"/>
      </c>
      <c r="BV77" s="11">
        <f t="shared" si="98"/>
      </c>
      <c r="BW77" s="11" t="str">
        <f t="shared" si="99"/>
        <v>-</v>
      </c>
      <c r="BX77" s="11" t="str">
        <f t="shared" si="100"/>
        <v>-</v>
      </c>
      <c r="BY77" s="11">
        <f t="shared" si="101"/>
        <v>8</v>
      </c>
      <c r="CA77">
        <f t="shared" si="102"/>
        <v>1244</v>
      </c>
      <c r="EL77" s="11">
        <v>73</v>
      </c>
      <c r="EN77" s="11">
        <f t="shared" si="103"/>
        <v>73</v>
      </c>
      <c r="EO77" s="11" t="str">
        <f t="shared" si="104"/>
        <v>(65)</v>
      </c>
    </row>
    <row r="78" spans="1:145" ht="15.75">
      <c r="A78" s="8" t="str">
        <f t="shared" si="105"/>
        <v>74(73)</v>
      </c>
      <c r="B78" s="9" t="s">
        <v>74</v>
      </c>
      <c r="C78" s="10" t="s">
        <v>130</v>
      </c>
      <c r="D78" s="21">
        <f t="shared" si="57"/>
        <v>1226</v>
      </c>
      <c r="E78" s="19"/>
      <c r="F78" s="15">
        <f t="shared" si="58"/>
        <v>7</v>
      </c>
      <c r="G78" s="20">
        <f t="shared" si="59"/>
        <v>87.57142857142857</v>
      </c>
      <c r="H78" s="19"/>
      <c r="I78" s="15">
        <v>155</v>
      </c>
      <c r="J78" s="15">
        <v>239</v>
      </c>
      <c r="K78" s="15"/>
      <c r="L78" s="15">
        <v>168</v>
      </c>
      <c r="M78" s="15">
        <v>103</v>
      </c>
      <c r="N78" s="15"/>
      <c r="O78" s="15"/>
      <c r="P78" s="15"/>
      <c r="Q78" s="15"/>
      <c r="R78" s="54"/>
      <c r="S78" s="30">
        <v>216</v>
      </c>
      <c r="T78" s="55"/>
      <c r="U78" s="15"/>
      <c r="V78" s="71"/>
      <c r="W78" s="71"/>
      <c r="X78" s="15">
        <v>143</v>
      </c>
      <c r="Y78" s="15"/>
      <c r="Z78" s="15">
        <v>202</v>
      </c>
      <c r="AA78" s="15"/>
      <c r="AB78" s="25">
        <f t="shared" si="60"/>
        <v>19</v>
      </c>
      <c r="AC78" s="78" t="str">
        <f t="shared" si="61"/>
        <v>-</v>
      </c>
      <c r="AD78" s="78" t="str">
        <f t="shared" si="62"/>
        <v>-</v>
      </c>
      <c r="AE78" s="18">
        <v>73</v>
      </c>
      <c r="AF78" s="34">
        <v>74</v>
      </c>
      <c r="AG78" s="34">
        <f t="shared" si="63"/>
        <v>74</v>
      </c>
      <c r="AK78" s="11">
        <f t="shared" si="64"/>
        <v>2</v>
      </c>
      <c r="AL78" s="11">
        <f t="shared" si="65"/>
        <v>3</v>
      </c>
      <c r="AM78" s="11">
        <f t="shared" si="66"/>
        <v>2</v>
      </c>
      <c r="AN78" s="11">
        <f t="shared" si="67"/>
        <v>2</v>
      </c>
      <c r="AO78" s="11">
        <f t="shared" si="68"/>
        <v>3</v>
      </c>
      <c r="AP78" s="11">
        <f t="shared" si="69"/>
        <v>2</v>
      </c>
      <c r="AQ78" s="11">
        <f t="shared" si="70"/>
        <v>1</v>
      </c>
      <c r="AR78" s="11">
        <f t="shared" si="71"/>
        <v>1</v>
      </c>
      <c r="AS78" s="11">
        <f t="shared" si="72"/>
        <v>1</v>
      </c>
      <c r="AT78" s="11">
        <f t="shared" si="73"/>
        <v>1</v>
      </c>
      <c r="AU78" s="11">
        <f t="shared" si="74"/>
        <v>2</v>
      </c>
      <c r="AV78" s="11">
        <f t="shared" si="75"/>
        <v>2</v>
      </c>
      <c r="AW78" s="11">
        <f t="shared" si="76"/>
        <v>1</v>
      </c>
      <c r="AX78" s="11">
        <f t="shared" si="77"/>
        <v>1</v>
      </c>
      <c r="AY78" s="11">
        <f t="shared" si="78"/>
        <v>1</v>
      </c>
      <c r="AZ78" s="11">
        <f t="shared" si="79"/>
        <v>2</v>
      </c>
      <c r="BA78" s="11">
        <f t="shared" si="80"/>
        <v>2</v>
      </c>
      <c r="BB78" s="11">
        <f t="shared" si="81"/>
        <v>2</v>
      </c>
      <c r="BC78" s="11">
        <f t="shared" si="82"/>
        <v>2</v>
      </c>
      <c r="BE78" s="11">
        <f t="shared" si="83"/>
        <v>12</v>
      </c>
      <c r="BH78" s="11">
        <f t="shared" si="84"/>
        <v>239</v>
      </c>
      <c r="BI78" s="11">
        <f t="shared" si="85"/>
        <v>216</v>
      </c>
      <c r="BJ78" s="11">
        <f t="shared" si="86"/>
        <v>202</v>
      </c>
      <c r="BK78" s="11">
        <f t="shared" si="87"/>
        <v>168</v>
      </c>
      <c r="BL78" s="11">
        <f t="shared" si="88"/>
        <v>155</v>
      </c>
      <c r="BM78" s="11">
        <f t="shared" si="89"/>
        <v>143</v>
      </c>
      <c r="BN78" s="11">
        <f t="shared" si="90"/>
        <v>103</v>
      </c>
      <c r="BO78" s="11">
        <f t="shared" si="91"/>
      </c>
      <c r="BP78" s="11">
        <f t="shared" si="92"/>
      </c>
      <c r="BQ78" s="11">
        <f t="shared" si="93"/>
      </c>
      <c r="BR78" s="11">
        <f t="shared" si="94"/>
      </c>
      <c r="BS78" s="11">
        <f t="shared" si="95"/>
      </c>
      <c r="BT78" s="11">
        <f t="shared" si="96"/>
      </c>
      <c r="BU78" s="11">
        <f t="shared" si="97"/>
      </c>
      <c r="BV78" s="11">
        <f t="shared" si="98"/>
      </c>
      <c r="BW78" s="11" t="str">
        <f t="shared" si="99"/>
        <v>-</v>
      </c>
      <c r="BX78" s="11" t="str">
        <f t="shared" si="100"/>
        <v>-</v>
      </c>
      <c r="BY78" s="11">
        <f t="shared" si="101"/>
        <v>9</v>
      </c>
      <c r="CA78">
        <f t="shared" si="102"/>
        <v>1226</v>
      </c>
      <c r="EL78" s="11">
        <v>74</v>
      </c>
      <c r="EN78" s="11">
        <f t="shared" si="103"/>
        <v>74</v>
      </c>
      <c r="EO78" s="11" t="str">
        <f t="shared" si="104"/>
        <v>(73)</v>
      </c>
    </row>
    <row r="79" spans="1:145" ht="15.75">
      <c r="A79" s="8" t="str">
        <f t="shared" si="105"/>
        <v>75(69)</v>
      </c>
      <c r="B79" s="9" t="s">
        <v>203</v>
      </c>
      <c r="C79" s="10" t="s">
        <v>34</v>
      </c>
      <c r="D79" s="21">
        <f t="shared" si="57"/>
        <v>1158</v>
      </c>
      <c r="E79" s="19"/>
      <c r="F79" s="15">
        <f t="shared" si="58"/>
        <v>6</v>
      </c>
      <c r="G79" s="20">
        <f t="shared" si="59"/>
        <v>96.5</v>
      </c>
      <c r="H79" s="19"/>
      <c r="I79" s="15"/>
      <c r="J79" s="15">
        <v>287</v>
      </c>
      <c r="K79" s="15">
        <v>270</v>
      </c>
      <c r="L79" s="15">
        <v>185</v>
      </c>
      <c r="M79" s="15"/>
      <c r="N79" s="15"/>
      <c r="O79" s="15"/>
      <c r="P79" s="15"/>
      <c r="Q79" s="15"/>
      <c r="R79" s="54"/>
      <c r="S79" s="30"/>
      <c r="T79" s="55"/>
      <c r="U79" s="15">
        <v>148</v>
      </c>
      <c r="V79" s="71"/>
      <c r="W79" s="71"/>
      <c r="X79" s="15">
        <v>131</v>
      </c>
      <c r="Y79" s="15"/>
      <c r="Z79" s="15"/>
      <c r="AA79" s="15">
        <v>137</v>
      </c>
      <c r="AB79" s="25">
        <f t="shared" si="60"/>
        <v>19</v>
      </c>
      <c r="AC79" s="78" t="str">
        <f t="shared" si="61"/>
        <v>-</v>
      </c>
      <c r="AD79" s="78" t="str">
        <f t="shared" si="62"/>
        <v>-</v>
      </c>
      <c r="AE79" s="18">
        <v>69</v>
      </c>
      <c r="AF79" s="34">
        <v>75</v>
      </c>
      <c r="AG79" s="34">
        <f t="shared" si="63"/>
        <v>75</v>
      </c>
      <c r="AK79" s="11">
        <f t="shared" si="64"/>
        <v>1</v>
      </c>
      <c r="AL79" s="11">
        <f t="shared" si="65"/>
        <v>2</v>
      </c>
      <c r="AM79" s="11">
        <f t="shared" si="66"/>
        <v>3</v>
      </c>
      <c r="AN79" s="11">
        <f t="shared" si="67"/>
        <v>3</v>
      </c>
      <c r="AO79" s="11">
        <f t="shared" si="68"/>
        <v>2</v>
      </c>
      <c r="AP79" s="11">
        <f t="shared" si="69"/>
        <v>1</v>
      </c>
      <c r="AQ79" s="11">
        <f t="shared" si="70"/>
        <v>1</v>
      </c>
      <c r="AR79" s="11">
        <f t="shared" si="71"/>
        <v>1</v>
      </c>
      <c r="AS79" s="11">
        <f t="shared" si="72"/>
        <v>1</v>
      </c>
      <c r="AT79" s="11">
        <f t="shared" si="73"/>
        <v>1</v>
      </c>
      <c r="AU79" s="11">
        <f t="shared" si="74"/>
        <v>1</v>
      </c>
      <c r="AV79" s="11">
        <f t="shared" si="75"/>
        <v>1</v>
      </c>
      <c r="AW79" s="11">
        <f t="shared" si="76"/>
        <v>2</v>
      </c>
      <c r="AX79" s="11">
        <f t="shared" si="77"/>
        <v>2</v>
      </c>
      <c r="AY79" s="11">
        <f t="shared" si="78"/>
        <v>1</v>
      </c>
      <c r="AZ79" s="11">
        <f t="shared" si="79"/>
        <v>2</v>
      </c>
      <c r="BA79" s="11">
        <f t="shared" si="80"/>
        <v>2</v>
      </c>
      <c r="BB79" s="11">
        <f t="shared" si="81"/>
        <v>1</v>
      </c>
      <c r="BC79" s="11">
        <f t="shared" si="82"/>
        <v>2</v>
      </c>
      <c r="BE79" s="11">
        <f t="shared" si="83"/>
        <v>9</v>
      </c>
      <c r="BH79" s="11">
        <f t="shared" si="84"/>
        <v>287</v>
      </c>
      <c r="BI79" s="11">
        <f t="shared" si="85"/>
        <v>270</v>
      </c>
      <c r="BJ79" s="11">
        <f t="shared" si="86"/>
        <v>185</v>
      </c>
      <c r="BK79" s="11">
        <f t="shared" si="87"/>
        <v>148</v>
      </c>
      <c r="BL79" s="11">
        <f t="shared" si="88"/>
        <v>137</v>
      </c>
      <c r="BM79" s="11">
        <f t="shared" si="89"/>
        <v>131</v>
      </c>
      <c r="BN79" s="11">
        <f t="shared" si="90"/>
      </c>
      <c r="BO79" s="11">
        <f t="shared" si="91"/>
      </c>
      <c r="BP79" s="11">
        <f t="shared" si="92"/>
      </c>
      <c r="BQ79" s="11">
        <f t="shared" si="93"/>
      </c>
      <c r="BR79" s="11">
        <f t="shared" si="94"/>
      </c>
      <c r="BS79" s="11">
        <f t="shared" si="95"/>
      </c>
      <c r="BT79" s="11">
        <f t="shared" si="96"/>
      </c>
      <c r="BU79" s="11">
        <f t="shared" si="97"/>
      </c>
      <c r="BV79" s="11">
        <f t="shared" si="98"/>
      </c>
      <c r="BW79" s="11" t="str">
        <f t="shared" si="99"/>
        <v>-</v>
      </c>
      <c r="BX79" s="11" t="str">
        <f t="shared" si="100"/>
        <v>-</v>
      </c>
      <c r="BY79" s="11">
        <f t="shared" si="101"/>
        <v>10</v>
      </c>
      <c r="CA79">
        <f t="shared" si="102"/>
        <v>1158</v>
      </c>
      <c r="EL79" s="11">
        <v>75</v>
      </c>
      <c r="EN79" s="11">
        <f t="shared" si="103"/>
        <v>75</v>
      </c>
      <c r="EO79" s="11" t="str">
        <f t="shared" si="104"/>
        <v>(69)</v>
      </c>
    </row>
    <row r="80" spans="1:145" ht="15.75">
      <c r="A80" s="8" t="str">
        <f t="shared" si="105"/>
        <v>76(77)</v>
      </c>
      <c r="B80" s="9" t="s">
        <v>77</v>
      </c>
      <c r="C80" s="10" t="s">
        <v>62</v>
      </c>
      <c r="D80" s="21">
        <f t="shared" si="57"/>
        <v>1138</v>
      </c>
      <c r="E80" s="19"/>
      <c r="F80" s="15">
        <f t="shared" si="58"/>
        <v>5</v>
      </c>
      <c r="G80" s="20">
        <f t="shared" si="59"/>
        <v>113.8</v>
      </c>
      <c r="H80" s="19"/>
      <c r="I80" s="15"/>
      <c r="J80" s="15">
        <v>199</v>
      </c>
      <c r="K80" s="15"/>
      <c r="L80" s="15">
        <v>217</v>
      </c>
      <c r="M80" s="15"/>
      <c r="N80" s="15"/>
      <c r="O80" s="15"/>
      <c r="P80" s="15">
        <v>204</v>
      </c>
      <c r="Q80" s="15">
        <v>277</v>
      </c>
      <c r="R80" s="54">
        <v>241</v>
      </c>
      <c r="S80" s="30"/>
      <c r="T80" s="55"/>
      <c r="U80" s="15"/>
      <c r="V80" s="71"/>
      <c r="W80" s="71"/>
      <c r="X80" s="15"/>
      <c r="Y80" s="15"/>
      <c r="Z80" s="15"/>
      <c r="AA80" s="15"/>
      <c r="AB80" s="25">
        <f t="shared" si="60"/>
        <v>19</v>
      </c>
      <c r="AC80" s="78" t="str">
        <f t="shared" si="61"/>
        <v>-</v>
      </c>
      <c r="AD80" s="78" t="str">
        <f t="shared" si="62"/>
        <v>-</v>
      </c>
      <c r="AE80" s="18">
        <v>77</v>
      </c>
      <c r="AF80" s="34">
        <v>76</v>
      </c>
      <c r="AG80" s="34">
        <f t="shared" si="63"/>
        <v>76</v>
      </c>
      <c r="AK80" s="11">
        <f t="shared" si="64"/>
        <v>1</v>
      </c>
      <c r="AL80" s="11">
        <f t="shared" si="65"/>
        <v>2</v>
      </c>
      <c r="AM80" s="11">
        <f t="shared" si="66"/>
        <v>2</v>
      </c>
      <c r="AN80" s="11">
        <f t="shared" si="67"/>
        <v>2</v>
      </c>
      <c r="AO80" s="11">
        <f t="shared" si="68"/>
        <v>2</v>
      </c>
      <c r="AP80" s="11">
        <f t="shared" si="69"/>
        <v>1</v>
      </c>
      <c r="AQ80" s="11">
        <f t="shared" si="70"/>
        <v>1</v>
      </c>
      <c r="AR80" s="11">
        <f t="shared" si="71"/>
        <v>2</v>
      </c>
      <c r="AS80" s="11">
        <f t="shared" si="72"/>
        <v>3</v>
      </c>
      <c r="AT80" s="11">
        <f t="shared" si="73"/>
        <v>3</v>
      </c>
      <c r="AU80" s="11">
        <f t="shared" si="74"/>
        <v>2</v>
      </c>
      <c r="AV80" s="11">
        <f t="shared" si="75"/>
        <v>1</v>
      </c>
      <c r="AW80" s="11">
        <f t="shared" si="76"/>
        <v>1</v>
      </c>
      <c r="AX80" s="11">
        <f t="shared" si="77"/>
        <v>1</v>
      </c>
      <c r="AY80" s="11">
        <f t="shared" si="78"/>
        <v>1</v>
      </c>
      <c r="AZ80" s="11">
        <f t="shared" si="79"/>
        <v>1</v>
      </c>
      <c r="BA80" s="11">
        <f t="shared" si="80"/>
        <v>1</v>
      </c>
      <c r="BB80" s="11">
        <f t="shared" si="81"/>
        <v>1</v>
      </c>
      <c r="BC80" s="11">
        <f t="shared" si="82"/>
        <v>1</v>
      </c>
      <c r="BE80" s="11">
        <f t="shared" si="83"/>
        <v>8</v>
      </c>
      <c r="BH80" s="11">
        <f t="shared" si="84"/>
        <v>277</v>
      </c>
      <c r="BI80" s="11">
        <f t="shared" si="85"/>
        <v>241</v>
      </c>
      <c r="BJ80" s="11">
        <f t="shared" si="86"/>
        <v>217</v>
      </c>
      <c r="BK80" s="11">
        <f t="shared" si="87"/>
        <v>204</v>
      </c>
      <c r="BL80" s="11">
        <f t="shared" si="88"/>
        <v>199</v>
      </c>
      <c r="BM80" s="11">
        <f t="shared" si="89"/>
      </c>
      <c r="BN80" s="11">
        <f t="shared" si="90"/>
      </c>
      <c r="BO80" s="11">
        <f t="shared" si="91"/>
      </c>
      <c r="BP80" s="11">
        <f t="shared" si="92"/>
      </c>
      <c r="BQ80" s="11">
        <f t="shared" si="93"/>
      </c>
      <c r="BR80" s="11">
        <f t="shared" si="94"/>
      </c>
      <c r="BS80" s="11">
        <f t="shared" si="95"/>
      </c>
      <c r="BT80" s="11">
        <f t="shared" si="96"/>
      </c>
      <c r="BU80" s="11">
        <f t="shared" si="97"/>
      </c>
      <c r="BV80" s="11">
        <f t="shared" si="98"/>
      </c>
      <c r="BW80" s="11" t="str">
        <f t="shared" si="99"/>
        <v>-</v>
      </c>
      <c r="BX80" s="11" t="str">
        <f t="shared" si="100"/>
        <v>-</v>
      </c>
      <c r="BY80" s="11">
        <f t="shared" si="101"/>
        <v>11</v>
      </c>
      <c r="CA80">
        <f t="shared" si="102"/>
        <v>1138</v>
      </c>
      <c r="EL80" s="11">
        <v>76</v>
      </c>
      <c r="EN80" s="11">
        <f t="shared" si="103"/>
        <v>76</v>
      </c>
      <c r="EO80" s="11" t="str">
        <f t="shared" si="104"/>
        <v>(77)</v>
      </c>
    </row>
    <row r="81" spans="1:145" ht="15.75">
      <c r="A81" s="8" t="str">
        <f t="shared" si="105"/>
        <v>77(78)</v>
      </c>
      <c r="B81" s="9" t="s">
        <v>49</v>
      </c>
      <c r="C81" s="10" t="s">
        <v>47</v>
      </c>
      <c r="D81" s="21">
        <f t="shared" si="57"/>
        <v>1134</v>
      </c>
      <c r="E81" s="19"/>
      <c r="F81" s="15">
        <f t="shared" si="58"/>
        <v>5</v>
      </c>
      <c r="G81" s="20">
        <f t="shared" si="59"/>
        <v>113.4</v>
      </c>
      <c r="H81" s="19"/>
      <c r="I81" s="15"/>
      <c r="J81" s="15"/>
      <c r="K81" s="15">
        <v>276</v>
      </c>
      <c r="L81" s="15">
        <v>130</v>
      </c>
      <c r="M81" s="15">
        <v>230</v>
      </c>
      <c r="N81" s="15"/>
      <c r="O81" s="15"/>
      <c r="P81" s="15"/>
      <c r="Q81" s="15"/>
      <c r="R81" s="54"/>
      <c r="S81" s="30">
        <v>244</v>
      </c>
      <c r="T81" s="55">
        <v>254</v>
      </c>
      <c r="U81" s="15"/>
      <c r="V81" s="71"/>
      <c r="W81" s="71"/>
      <c r="X81" s="15"/>
      <c r="Y81" s="15"/>
      <c r="Z81" s="15"/>
      <c r="AA81" s="15"/>
      <c r="AB81" s="25">
        <f t="shared" si="60"/>
        <v>19</v>
      </c>
      <c r="AC81" s="78" t="str">
        <f t="shared" si="61"/>
        <v>-</v>
      </c>
      <c r="AD81" s="78" t="str">
        <f t="shared" si="62"/>
        <v>-</v>
      </c>
      <c r="AE81" s="18">
        <v>78</v>
      </c>
      <c r="AF81" s="34">
        <v>77</v>
      </c>
      <c r="AG81" s="34">
        <f t="shared" si="63"/>
        <v>77</v>
      </c>
      <c r="AK81" s="11">
        <f t="shared" si="64"/>
        <v>1</v>
      </c>
      <c r="AL81" s="11">
        <f t="shared" si="65"/>
        <v>1</v>
      </c>
      <c r="AM81" s="11">
        <f t="shared" si="66"/>
        <v>2</v>
      </c>
      <c r="AN81" s="11">
        <f t="shared" si="67"/>
        <v>3</v>
      </c>
      <c r="AO81" s="11">
        <f t="shared" si="68"/>
        <v>3</v>
      </c>
      <c r="AP81" s="11">
        <f t="shared" si="69"/>
        <v>2</v>
      </c>
      <c r="AQ81" s="11">
        <f t="shared" si="70"/>
        <v>1</v>
      </c>
      <c r="AR81" s="11">
        <f t="shared" si="71"/>
        <v>1</v>
      </c>
      <c r="AS81" s="11">
        <f t="shared" si="72"/>
        <v>1</v>
      </c>
      <c r="AT81" s="11">
        <f t="shared" si="73"/>
        <v>1</v>
      </c>
      <c r="AU81" s="11">
        <f t="shared" si="74"/>
        <v>2</v>
      </c>
      <c r="AV81" s="11">
        <f t="shared" si="75"/>
        <v>3</v>
      </c>
      <c r="AW81" s="11">
        <f t="shared" si="76"/>
        <v>2</v>
      </c>
      <c r="AX81" s="11">
        <f t="shared" si="77"/>
        <v>1</v>
      </c>
      <c r="AY81" s="11">
        <f t="shared" si="78"/>
        <v>1</v>
      </c>
      <c r="AZ81" s="11">
        <f t="shared" si="79"/>
        <v>1</v>
      </c>
      <c r="BA81" s="11">
        <f t="shared" si="80"/>
        <v>1</v>
      </c>
      <c r="BB81" s="11">
        <f t="shared" si="81"/>
        <v>1</v>
      </c>
      <c r="BC81" s="11">
        <f t="shared" si="82"/>
        <v>1</v>
      </c>
      <c r="BE81" s="11">
        <f t="shared" si="83"/>
        <v>7</v>
      </c>
      <c r="BH81" s="11">
        <f t="shared" si="84"/>
        <v>276</v>
      </c>
      <c r="BI81" s="11">
        <f t="shared" si="85"/>
        <v>254</v>
      </c>
      <c r="BJ81" s="11">
        <f t="shared" si="86"/>
        <v>244</v>
      </c>
      <c r="BK81" s="11">
        <f t="shared" si="87"/>
        <v>230</v>
      </c>
      <c r="BL81" s="11">
        <f t="shared" si="88"/>
        <v>130</v>
      </c>
      <c r="BM81" s="11">
        <f t="shared" si="89"/>
      </c>
      <c r="BN81" s="11">
        <f t="shared" si="90"/>
      </c>
      <c r="BO81" s="11">
        <f t="shared" si="91"/>
      </c>
      <c r="BP81" s="11">
        <f t="shared" si="92"/>
      </c>
      <c r="BQ81" s="11">
        <f t="shared" si="93"/>
      </c>
      <c r="BR81" s="11">
        <f t="shared" si="94"/>
      </c>
      <c r="BS81" s="11">
        <f t="shared" si="95"/>
      </c>
      <c r="BT81" s="11">
        <f t="shared" si="96"/>
      </c>
      <c r="BU81" s="11">
        <f t="shared" si="97"/>
      </c>
      <c r="BV81" s="11">
        <f t="shared" si="98"/>
      </c>
      <c r="BW81" s="11" t="str">
        <f t="shared" si="99"/>
        <v>-</v>
      </c>
      <c r="BX81" s="11" t="str">
        <f t="shared" si="100"/>
        <v>-</v>
      </c>
      <c r="BY81" s="11">
        <f t="shared" si="101"/>
        <v>11</v>
      </c>
      <c r="CA81">
        <f t="shared" si="102"/>
        <v>1134</v>
      </c>
      <c r="EL81" s="11">
        <v>77</v>
      </c>
      <c r="EN81" s="11">
        <f t="shared" si="103"/>
        <v>77</v>
      </c>
      <c r="EO81" s="11" t="str">
        <f t="shared" si="104"/>
        <v>(78)</v>
      </c>
    </row>
    <row r="82" spans="1:145" ht="15.75">
      <c r="A82" s="8" t="str">
        <f t="shared" si="105"/>
        <v>78(76)</v>
      </c>
      <c r="B82" s="9" t="s">
        <v>133</v>
      </c>
      <c r="C82" s="10" t="s">
        <v>55</v>
      </c>
      <c r="D82" s="21">
        <f t="shared" si="57"/>
        <v>1126</v>
      </c>
      <c r="E82" s="19"/>
      <c r="F82" s="15">
        <f t="shared" si="58"/>
        <v>6</v>
      </c>
      <c r="G82" s="20">
        <f t="shared" si="59"/>
        <v>93.83333333333333</v>
      </c>
      <c r="H82" s="19"/>
      <c r="I82" s="15"/>
      <c r="J82" s="15"/>
      <c r="K82" s="15">
        <v>224</v>
      </c>
      <c r="L82" s="15">
        <v>171</v>
      </c>
      <c r="M82" s="15">
        <v>223</v>
      </c>
      <c r="N82" s="15"/>
      <c r="O82" s="15">
        <v>172</v>
      </c>
      <c r="P82" s="15"/>
      <c r="Q82" s="15"/>
      <c r="R82" s="54"/>
      <c r="S82" s="30">
        <v>201</v>
      </c>
      <c r="T82" s="55"/>
      <c r="U82" s="15"/>
      <c r="V82" s="71"/>
      <c r="W82" s="71"/>
      <c r="X82" s="15"/>
      <c r="Y82" s="15"/>
      <c r="Z82" s="15"/>
      <c r="AA82" s="15">
        <v>135</v>
      </c>
      <c r="AB82" s="25">
        <f t="shared" si="60"/>
        <v>19</v>
      </c>
      <c r="AC82" s="78" t="str">
        <f t="shared" si="61"/>
        <v>-</v>
      </c>
      <c r="AD82" s="78" t="str">
        <f t="shared" si="62"/>
        <v>-</v>
      </c>
      <c r="AE82" s="18">
        <v>76</v>
      </c>
      <c r="AF82" s="34">
        <v>78</v>
      </c>
      <c r="AG82" s="34">
        <f t="shared" si="63"/>
        <v>78</v>
      </c>
      <c r="AK82" s="11">
        <f t="shared" si="64"/>
        <v>1</v>
      </c>
      <c r="AL82" s="11">
        <f t="shared" si="65"/>
        <v>1</v>
      </c>
      <c r="AM82" s="11">
        <f t="shared" si="66"/>
        <v>2</v>
      </c>
      <c r="AN82" s="11">
        <f t="shared" si="67"/>
        <v>3</v>
      </c>
      <c r="AO82" s="11">
        <f t="shared" si="68"/>
        <v>3</v>
      </c>
      <c r="AP82" s="11">
        <f t="shared" si="69"/>
        <v>2</v>
      </c>
      <c r="AQ82" s="11">
        <f t="shared" si="70"/>
        <v>2</v>
      </c>
      <c r="AR82" s="11">
        <f t="shared" si="71"/>
        <v>2</v>
      </c>
      <c r="AS82" s="11">
        <f t="shared" si="72"/>
        <v>1</v>
      </c>
      <c r="AT82" s="11">
        <f t="shared" si="73"/>
        <v>1</v>
      </c>
      <c r="AU82" s="11">
        <f t="shared" si="74"/>
        <v>2</v>
      </c>
      <c r="AV82" s="11">
        <f t="shared" si="75"/>
        <v>2</v>
      </c>
      <c r="AW82" s="11">
        <f t="shared" si="76"/>
        <v>1</v>
      </c>
      <c r="AX82" s="11">
        <f t="shared" si="77"/>
        <v>1</v>
      </c>
      <c r="AY82" s="11">
        <f t="shared" si="78"/>
        <v>1</v>
      </c>
      <c r="AZ82" s="11">
        <f t="shared" si="79"/>
        <v>1</v>
      </c>
      <c r="BA82" s="11">
        <f t="shared" si="80"/>
        <v>1</v>
      </c>
      <c r="BB82" s="11">
        <f t="shared" si="81"/>
        <v>1</v>
      </c>
      <c r="BC82" s="11">
        <f t="shared" si="82"/>
        <v>2</v>
      </c>
      <c r="BE82" s="11">
        <f t="shared" si="83"/>
        <v>9</v>
      </c>
      <c r="BH82" s="11">
        <f t="shared" si="84"/>
        <v>224</v>
      </c>
      <c r="BI82" s="11">
        <f t="shared" si="85"/>
        <v>223</v>
      </c>
      <c r="BJ82" s="11">
        <f t="shared" si="86"/>
        <v>201</v>
      </c>
      <c r="BK82" s="11">
        <f t="shared" si="87"/>
        <v>172</v>
      </c>
      <c r="BL82" s="11">
        <f t="shared" si="88"/>
        <v>171</v>
      </c>
      <c r="BM82" s="11">
        <f t="shared" si="89"/>
        <v>135</v>
      </c>
      <c r="BN82" s="11">
        <f t="shared" si="90"/>
      </c>
      <c r="BO82" s="11">
        <f t="shared" si="91"/>
      </c>
      <c r="BP82" s="11">
        <f t="shared" si="92"/>
      </c>
      <c r="BQ82" s="11">
        <f t="shared" si="93"/>
      </c>
      <c r="BR82" s="11">
        <f t="shared" si="94"/>
      </c>
      <c r="BS82" s="11">
        <f t="shared" si="95"/>
      </c>
      <c r="BT82" s="11">
        <f t="shared" si="96"/>
      </c>
      <c r="BU82" s="11">
        <f t="shared" si="97"/>
      </c>
      <c r="BV82" s="11">
        <f t="shared" si="98"/>
      </c>
      <c r="BW82" s="11" t="str">
        <f t="shared" si="99"/>
        <v>-</v>
      </c>
      <c r="BX82" s="11" t="str">
        <f t="shared" si="100"/>
        <v>-</v>
      </c>
      <c r="BY82" s="11">
        <f t="shared" si="101"/>
        <v>10</v>
      </c>
      <c r="CA82">
        <f t="shared" si="102"/>
        <v>1126</v>
      </c>
      <c r="EL82" s="11">
        <v>78</v>
      </c>
      <c r="EN82" s="11">
        <f t="shared" si="103"/>
        <v>78</v>
      </c>
      <c r="EO82" s="11" t="str">
        <f t="shared" si="104"/>
        <v>(76)</v>
      </c>
    </row>
    <row r="83" spans="1:145" ht="15.75">
      <c r="A83" s="8" t="str">
        <f t="shared" si="105"/>
        <v>79(72)</v>
      </c>
      <c r="B83" s="9" t="s">
        <v>75</v>
      </c>
      <c r="C83" s="36" t="s">
        <v>38</v>
      </c>
      <c r="D83" s="21">
        <f t="shared" si="57"/>
        <v>1117</v>
      </c>
      <c r="E83" s="19"/>
      <c r="F83" s="15">
        <f t="shared" si="58"/>
        <v>7</v>
      </c>
      <c r="G83" s="20">
        <f t="shared" si="59"/>
        <v>79.78571428571429</v>
      </c>
      <c r="H83" s="19"/>
      <c r="I83" s="15"/>
      <c r="J83" s="15"/>
      <c r="K83" s="15">
        <v>188</v>
      </c>
      <c r="L83" s="15"/>
      <c r="M83" s="15">
        <v>155</v>
      </c>
      <c r="N83" s="15"/>
      <c r="O83" s="15"/>
      <c r="P83" s="15">
        <v>103</v>
      </c>
      <c r="Q83" s="15">
        <v>190</v>
      </c>
      <c r="R83" s="54"/>
      <c r="S83" s="30">
        <v>186</v>
      </c>
      <c r="T83" s="55">
        <v>148</v>
      </c>
      <c r="U83" s="15">
        <v>147</v>
      </c>
      <c r="V83" s="15"/>
      <c r="W83" s="71"/>
      <c r="X83" s="15"/>
      <c r="Y83" s="15"/>
      <c r="Z83" s="15"/>
      <c r="AA83" s="15"/>
      <c r="AB83" s="25">
        <f t="shared" si="60"/>
        <v>19</v>
      </c>
      <c r="AC83" s="78" t="str">
        <f t="shared" si="61"/>
        <v>-</v>
      </c>
      <c r="AD83" s="78" t="str">
        <f t="shared" si="62"/>
        <v>-</v>
      </c>
      <c r="AE83" s="18">
        <v>72</v>
      </c>
      <c r="AF83" s="34">
        <v>79</v>
      </c>
      <c r="AG83" s="34">
        <f t="shared" si="63"/>
        <v>79</v>
      </c>
      <c r="AK83" s="11">
        <f t="shared" si="64"/>
        <v>1</v>
      </c>
      <c r="AL83" s="11">
        <f t="shared" si="65"/>
        <v>1</v>
      </c>
      <c r="AM83" s="11">
        <f t="shared" si="66"/>
        <v>2</v>
      </c>
      <c r="AN83" s="11">
        <f t="shared" si="67"/>
        <v>2</v>
      </c>
      <c r="AO83" s="11">
        <f t="shared" si="68"/>
        <v>2</v>
      </c>
      <c r="AP83" s="11">
        <f t="shared" si="69"/>
        <v>2</v>
      </c>
      <c r="AQ83" s="11">
        <f t="shared" si="70"/>
        <v>1</v>
      </c>
      <c r="AR83" s="11">
        <f t="shared" si="71"/>
        <v>2</v>
      </c>
      <c r="AS83" s="11">
        <f t="shared" si="72"/>
        <v>3</v>
      </c>
      <c r="AT83" s="11">
        <f t="shared" si="73"/>
        <v>2</v>
      </c>
      <c r="AU83" s="11">
        <f t="shared" si="74"/>
        <v>2</v>
      </c>
      <c r="AV83" s="11">
        <f t="shared" si="75"/>
        <v>3</v>
      </c>
      <c r="AW83" s="11">
        <f t="shared" si="76"/>
        <v>3</v>
      </c>
      <c r="AX83" s="11">
        <f t="shared" si="77"/>
        <v>2</v>
      </c>
      <c r="AY83" s="11">
        <f t="shared" si="78"/>
        <v>1</v>
      </c>
      <c r="AZ83" s="11">
        <f t="shared" si="79"/>
        <v>1</v>
      </c>
      <c r="BA83" s="11">
        <f t="shared" si="80"/>
        <v>1</v>
      </c>
      <c r="BB83" s="11">
        <f t="shared" si="81"/>
        <v>1</v>
      </c>
      <c r="BC83" s="11">
        <f t="shared" si="82"/>
        <v>1</v>
      </c>
      <c r="BE83" s="11">
        <f t="shared" si="83"/>
        <v>11</v>
      </c>
      <c r="BH83" s="11">
        <f t="shared" si="84"/>
        <v>190</v>
      </c>
      <c r="BI83" s="11">
        <f t="shared" si="85"/>
        <v>188</v>
      </c>
      <c r="BJ83" s="11">
        <f t="shared" si="86"/>
        <v>186</v>
      </c>
      <c r="BK83" s="11">
        <f t="shared" si="87"/>
        <v>155</v>
      </c>
      <c r="BL83" s="11">
        <f t="shared" si="88"/>
        <v>148</v>
      </c>
      <c r="BM83" s="11">
        <f t="shared" si="89"/>
        <v>147</v>
      </c>
      <c r="BN83" s="11">
        <f t="shared" si="90"/>
        <v>103</v>
      </c>
      <c r="BO83" s="11">
        <f t="shared" si="91"/>
      </c>
      <c r="BP83" s="11">
        <f t="shared" si="92"/>
      </c>
      <c r="BQ83" s="11">
        <f t="shared" si="93"/>
      </c>
      <c r="BR83" s="11">
        <f t="shared" si="94"/>
      </c>
      <c r="BS83" s="11">
        <f t="shared" si="95"/>
      </c>
      <c r="BT83" s="11">
        <f t="shared" si="96"/>
      </c>
      <c r="BU83" s="11">
        <f t="shared" si="97"/>
      </c>
      <c r="BV83" s="11">
        <f t="shared" si="98"/>
      </c>
      <c r="BW83" s="11" t="str">
        <f t="shared" si="99"/>
        <v>-</v>
      </c>
      <c r="BX83" s="11" t="str">
        <f t="shared" si="100"/>
        <v>-</v>
      </c>
      <c r="BY83" s="11">
        <f t="shared" si="101"/>
        <v>9</v>
      </c>
      <c r="CA83">
        <f t="shared" si="102"/>
        <v>1117</v>
      </c>
      <c r="EL83" s="11">
        <v>79</v>
      </c>
      <c r="EN83" s="11">
        <f t="shared" si="103"/>
        <v>79</v>
      </c>
      <c r="EO83" s="11" t="str">
        <f t="shared" si="104"/>
        <v>(72)</v>
      </c>
    </row>
    <row r="84" spans="1:145" ht="15.75">
      <c r="A84" s="8" t="str">
        <f t="shared" si="105"/>
        <v>80(79)</v>
      </c>
      <c r="B84" s="9" t="s">
        <v>192</v>
      </c>
      <c r="C84" s="10" t="s">
        <v>120</v>
      </c>
      <c r="D84" s="21">
        <f t="shared" si="57"/>
        <v>1066</v>
      </c>
      <c r="E84" s="19"/>
      <c r="F84" s="15">
        <f t="shared" si="58"/>
        <v>4</v>
      </c>
      <c r="G84" s="20">
        <f t="shared" si="59"/>
        <v>133.25</v>
      </c>
      <c r="H84" s="19"/>
      <c r="I84" s="15"/>
      <c r="J84" s="15"/>
      <c r="K84" s="15"/>
      <c r="L84" s="15"/>
      <c r="M84" s="15"/>
      <c r="N84" s="15"/>
      <c r="O84" s="15"/>
      <c r="P84" s="15"/>
      <c r="Q84" s="15"/>
      <c r="R84" s="54">
        <v>293</v>
      </c>
      <c r="S84" s="30"/>
      <c r="T84" s="55">
        <v>248</v>
      </c>
      <c r="U84" s="15">
        <v>194</v>
      </c>
      <c r="V84" s="15"/>
      <c r="W84" s="71"/>
      <c r="X84" s="15"/>
      <c r="Y84" s="15">
        <v>331</v>
      </c>
      <c r="Z84" s="15"/>
      <c r="AA84" s="15"/>
      <c r="AB84" s="25">
        <f t="shared" si="60"/>
        <v>19</v>
      </c>
      <c r="AC84" s="78" t="str">
        <f t="shared" si="61"/>
        <v>-</v>
      </c>
      <c r="AD84" s="78" t="str">
        <f t="shared" si="62"/>
        <v>-</v>
      </c>
      <c r="AE84" s="18">
        <v>79</v>
      </c>
      <c r="AF84" s="34">
        <v>80</v>
      </c>
      <c r="AG84" s="34">
        <f t="shared" si="63"/>
        <v>80</v>
      </c>
      <c r="AK84" s="11">
        <f t="shared" si="64"/>
        <v>1</v>
      </c>
      <c r="AL84" s="11">
        <f t="shared" si="65"/>
        <v>1</v>
      </c>
      <c r="AM84" s="11">
        <f t="shared" si="66"/>
        <v>1</v>
      </c>
      <c r="AN84" s="11">
        <f t="shared" si="67"/>
        <v>1</v>
      </c>
      <c r="AO84" s="11">
        <f t="shared" si="68"/>
        <v>1</v>
      </c>
      <c r="AP84" s="11">
        <f t="shared" si="69"/>
        <v>1</v>
      </c>
      <c r="AQ84" s="11">
        <f t="shared" si="70"/>
        <v>1</v>
      </c>
      <c r="AR84" s="11">
        <f t="shared" si="71"/>
        <v>1</v>
      </c>
      <c r="AS84" s="11">
        <f t="shared" si="72"/>
        <v>1</v>
      </c>
      <c r="AT84" s="11">
        <f t="shared" si="73"/>
        <v>2</v>
      </c>
      <c r="AU84" s="11">
        <f t="shared" si="74"/>
        <v>2</v>
      </c>
      <c r="AV84" s="11">
        <f t="shared" si="75"/>
        <v>2</v>
      </c>
      <c r="AW84" s="11">
        <f t="shared" si="76"/>
        <v>3</v>
      </c>
      <c r="AX84" s="11">
        <f t="shared" si="77"/>
        <v>2</v>
      </c>
      <c r="AY84" s="11">
        <f t="shared" si="78"/>
        <v>1</v>
      </c>
      <c r="AZ84" s="11">
        <f t="shared" si="79"/>
        <v>1</v>
      </c>
      <c r="BA84" s="11">
        <f t="shared" si="80"/>
        <v>2</v>
      </c>
      <c r="BB84" s="11">
        <f t="shared" si="81"/>
        <v>2</v>
      </c>
      <c r="BC84" s="11">
        <f t="shared" si="82"/>
        <v>1</v>
      </c>
      <c r="BE84" s="11">
        <f t="shared" si="83"/>
        <v>7</v>
      </c>
      <c r="BH84" s="11">
        <f t="shared" si="84"/>
        <v>331</v>
      </c>
      <c r="BI84" s="11">
        <f t="shared" si="85"/>
        <v>293</v>
      </c>
      <c r="BJ84" s="11">
        <f t="shared" si="86"/>
        <v>248</v>
      </c>
      <c r="BK84" s="11">
        <f t="shared" si="87"/>
        <v>194</v>
      </c>
      <c r="BL84" s="11">
        <f t="shared" si="88"/>
      </c>
      <c r="BM84" s="11">
        <f t="shared" si="89"/>
      </c>
      <c r="BN84" s="11">
        <f t="shared" si="90"/>
      </c>
      <c r="BO84" s="11">
        <f t="shared" si="91"/>
      </c>
      <c r="BP84" s="11">
        <f t="shared" si="92"/>
      </c>
      <c r="BQ84" s="11">
        <f t="shared" si="93"/>
      </c>
      <c r="BR84" s="11">
        <f t="shared" si="94"/>
      </c>
      <c r="BS84" s="11">
        <f t="shared" si="95"/>
      </c>
      <c r="BT84" s="11">
        <f t="shared" si="96"/>
      </c>
      <c r="BU84" s="11">
        <f t="shared" si="97"/>
      </c>
      <c r="BV84" s="11">
        <f t="shared" si="98"/>
      </c>
      <c r="BW84" s="11" t="str">
        <f t="shared" si="99"/>
        <v>-</v>
      </c>
      <c r="BX84" s="11" t="str">
        <f t="shared" si="100"/>
        <v>-</v>
      </c>
      <c r="BY84" s="11">
        <f t="shared" si="101"/>
        <v>12</v>
      </c>
      <c r="CA84">
        <f t="shared" si="102"/>
        <v>1066</v>
      </c>
      <c r="EL84" s="11">
        <v>80</v>
      </c>
      <c r="EN84" s="11">
        <f t="shared" si="103"/>
        <v>80</v>
      </c>
      <c r="EO84" s="11" t="str">
        <f t="shared" si="104"/>
        <v>(79)</v>
      </c>
    </row>
    <row r="85" spans="1:145" ht="15.75">
      <c r="A85" s="8" t="str">
        <f t="shared" si="105"/>
        <v>81(89)</v>
      </c>
      <c r="B85" s="9" t="s">
        <v>299</v>
      </c>
      <c r="C85" s="10" t="s">
        <v>300</v>
      </c>
      <c r="D85" s="21">
        <f t="shared" si="57"/>
        <v>1009</v>
      </c>
      <c r="E85" s="19"/>
      <c r="F85" s="15">
        <f t="shared" si="58"/>
        <v>6</v>
      </c>
      <c r="G85" s="20">
        <f t="shared" si="59"/>
        <v>84.08333333333333</v>
      </c>
      <c r="H85" s="19"/>
      <c r="I85" s="15"/>
      <c r="J85" s="15"/>
      <c r="K85" s="15"/>
      <c r="L85" s="15"/>
      <c r="M85" s="15"/>
      <c r="N85" s="15"/>
      <c r="O85" s="15"/>
      <c r="P85" s="15"/>
      <c r="Q85" s="15"/>
      <c r="R85" s="54">
        <v>201</v>
      </c>
      <c r="S85" s="30"/>
      <c r="T85" s="55"/>
      <c r="U85" s="15">
        <v>184</v>
      </c>
      <c r="V85" s="71">
        <v>181</v>
      </c>
      <c r="W85" s="71"/>
      <c r="X85" s="15"/>
      <c r="Y85" s="15">
        <v>147</v>
      </c>
      <c r="Z85" s="15">
        <v>153</v>
      </c>
      <c r="AA85" s="15">
        <v>143</v>
      </c>
      <c r="AB85" s="25">
        <f t="shared" si="60"/>
        <v>19</v>
      </c>
      <c r="AC85" s="78" t="str">
        <f t="shared" si="61"/>
        <v>-</v>
      </c>
      <c r="AD85" s="78" t="str">
        <f t="shared" si="62"/>
        <v>-</v>
      </c>
      <c r="AE85" s="18">
        <v>89</v>
      </c>
      <c r="AF85" s="34">
        <v>81</v>
      </c>
      <c r="AG85" s="34">
        <f t="shared" si="63"/>
        <v>81</v>
      </c>
      <c r="AK85" s="11">
        <f t="shared" si="64"/>
        <v>1</v>
      </c>
      <c r="AL85" s="11">
        <f t="shared" si="65"/>
        <v>1</v>
      </c>
      <c r="AM85" s="11">
        <f t="shared" si="66"/>
        <v>1</v>
      </c>
      <c r="AN85" s="11">
        <f t="shared" si="67"/>
        <v>1</v>
      </c>
      <c r="AO85" s="11">
        <f t="shared" si="68"/>
        <v>1</v>
      </c>
      <c r="AP85" s="11">
        <f t="shared" si="69"/>
        <v>1</v>
      </c>
      <c r="AQ85" s="11">
        <f t="shared" si="70"/>
        <v>1</v>
      </c>
      <c r="AR85" s="11">
        <f t="shared" si="71"/>
        <v>1</v>
      </c>
      <c r="AS85" s="11">
        <f t="shared" si="72"/>
        <v>1</v>
      </c>
      <c r="AT85" s="11">
        <f t="shared" si="73"/>
        <v>2</v>
      </c>
      <c r="AU85" s="11">
        <f t="shared" si="74"/>
        <v>2</v>
      </c>
      <c r="AV85" s="11">
        <f t="shared" si="75"/>
        <v>1</v>
      </c>
      <c r="AW85" s="11">
        <f t="shared" si="76"/>
        <v>2</v>
      </c>
      <c r="AX85" s="11">
        <f t="shared" si="77"/>
        <v>3</v>
      </c>
      <c r="AY85" s="11">
        <f t="shared" si="78"/>
        <v>2</v>
      </c>
      <c r="AZ85" s="11">
        <f t="shared" si="79"/>
        <v>1</v>
      </c>
      <c r="BA85" s="11">
        <f t="shared" si="80"/>
        <v>2</v>
      </c>
      <c r="BB85" s="11">
        <f t="shared" si="81"/>
        <v>3</v>
      </c>
      <c r="BC85" s="11">
        <f t="shared" si="82"/>
        <v>3</v>
      </c>
      <c r="BE85" s="11">
        <f t="shared" si="83"/>
        <v>8</v>
      </c>
      <c r="BH85" s="11">
        <f t="shared" si="84"/>
        <v>201</v>
      </c>
      <c r="BI85" s="11">
        <f t="shared" si="85"/>
        <v>184</v>
      </c>
      <c r="BJ85" s="11">
        <f t="shared" si="86"/>
        <v>181</v>
      </c>
      <c r="BK85" s="11">
        <f t="shared" si="87"/>
        <v>153</v>
      </c>
      <c r="BL85" s="11">
        <f t="shared" si="88"/>
        <v>147</v>
      </c>
      <c r="BM85" s="11">
        <f t="shared" si="89"/>
        <v>143</v>
      </c>
      <c r="BN85" s="11">
        <f t="shared" si="90"/>
      </c>
      <c r="BO85" s="11">
        <f t="shared" si="91"/>
      </c>
      <c r="BP85" s="11">
        <f t="shared" si="92"/>
      </c>
      <c r="BQ85" s="11">
        <f t="shared" si="93"/>
      </c>
      <c r="BR85" s="11">
        <f t="shared" si="94"/>
      </c>
      <c r="BS85" s="11">
        <f t="shared" si="95"/>
      </c>
      <c r="BT85" s="11">
        <f t="shared" si="96"/>
      </c>
      <c r="BU85" s="11">
        <f t="shared" si="97"/>
      </c>
      <c r="BV85" s="11">
        <f t="shared" si="98"/>
      </c>
      <c r="BW85" s="11" t="str">
        <f t="shared" si="99"/>
        <v>-</v>
      </c>
      <c r="BX85" s="11" t="str">
        <f t="shared" si="100"/>
        <v>-</v>
      </c>
      <c r="BY85" s="11">
        <f t="shared" si="101"/>
        <v>10</v>
      </c>
      <c r="CA85">
        <f t="shared" si="102"/>
        <v>1009</v>
      </c>
      <c r="EL85" s="11">
        <v>81</v>
      </c>
      <c r="EN85" s="11">
        <f t="shared" si="103"/>
        <v>81</v>
      </c>
      <c r="EO85" s="11" t="str">
        <f t="shared" si="104"/>
        <v>(89)</v>
      </c>
    </row>
    <row r="86" spans="1:145" ht="15.75">
      <c r="A86" s="8" t="str">
        <f t="shared" si="105"/>
        <v>82(82)</v>
      </c>
      <c r="B86" s="35" t="s">
        <v>69</v>
      </c>
      <c r="C86" s="36" t="s">
        <v>38</v>
      </c>
      <c r="D86" s="21">
        <f t="shared" si="57"/>
        <v>1006</v>
      </c>
      <c r="E86" s="19"/>
      <c r="F86" s="15">
        <f t="shared" si="58"/>
        <v>7</v>
      </c>
      <c r="G86" s="20">
        <f t="shared" si="59"/>
        <v>71.85714285714286</v>
      </c>
      <c r="H86" s="19"/>
      <c r="I86" s="15">
        <v>206</v>
      </c>
      <c r="J86" s="15">
        <v>160</v>
      </c>
      <c r="K86" s="15">
        <v>119</v>
      </c>
      <c r="L86" s="15"/>
      <c r="M86" s="15">
        <v>141</v>
      </c>
      <c r="N86" s="15"/>
      <c r="O86" s="15"/>
      <c r="P86" s="15"/>
      <c r="Q86" s="15"/>
      <c r="R86" s="54"/>
      <c r="S86" s="30">
        <v>118</v>
      </c>
      <c r="T86" s="55">
        <v>104</v>
      </c>
      <c r="U86" s="15">
        <v>158</v>
      </c>
      <c r="V86" s="71"/>
      <c r="W86" s="71"/>
      <c r="X86" s="15"/>
      <c r="Y86" s="15"/>
      <c r="Z86" s="15"/>
      <c r="AA86" s="15"/>
      <c r="AB86" s="25">
        <f t="shared" si="60"/>
        <v>19</v>
      </c>
      <c r="AC86" s="78" t="str">
        <f t="shared" si="61"/>
        <v>-</v>
      </c>
      <c r="AD86" s="78" t="str">
        <f t="shared" si="62"/>
        <v>-</v>
      </c>
      <c r="AE86" s="18">
        <v>82</v>
      </c>
      <c r="AF86" s="34">
        <v>82</v>
      </c>
      <c r="AG86" s="34">
        <f t="shared" si="63"/>
        <v>82</v>
      </c>
      <c r="AK86" s="11">
        <f t="shared" si="64"/>
        <v>2</v>
      </c>
      <c r="AL86" s="11">
        <f t="shared" si="65"/>
        <v>3</v>
      </c>
      <c r="AM86" s="11">
        <f t="shared" si="66"/>
        <v>3</v>
      </c>
      <c r="AN86" s="11">
        <f t="shared" si="67"/>
        <v>2</v>
      </c>
      <c r="AO86" s="11">
        <f t="shared" si="68"/>
        <v>2</v>
      </c>
      <c r="AP86" s="11">
        <f t="shared" si="69"/>
        <v>2</v>
      </c>
      <c r="AQ86" s="11">
        <f t="shared" si="70"/>
        <v>1</v>
      </c>
      <c r="AR86" s="11">
        <f t="shared" si="71"/>
        <v>1</v>
      </c>
      <c r="AS86" s="11">
        <f t="shared" si="72"/>
        <v>1</v>
      </c>
      <c r="AT86" s="11">
        <f t="shared" si="73"/>
        <v>1</v>
      </c>
      <c r="AU86" s="11">
        <f t="shared" si="74"/>
        <v>2</v>
      </c>
      <c r="AV86" s="11">
        <f t="shared" si="75"/>
        <v>3</v>
      </c>
      <c r="AW86" s="11">
        <f t="shared" si="76"/>
        <v>3</v>
      </c>
      <c r="AX86" s="11">
        <f t="shared" si="77"/>
        <v>2</v>
      </c>
      <c r="AY86" s="11">
        <f t="shared" si="78"/>
        <v>1</v>
      </c>
      <c r="AZ86" s="11">
        <f t="shared" si="79"/>
        <v>1</v>
      </c>
      <c r="BA86" s="11">
        <f t="shared" si="80"/>
        <v>1</v>
      </c>
      <c r="BB86" s="11">
        <f t="shared" si="81"/>
        <v>1</v>
      </c>
      <c r="BC86" s="11">
        <f t="shared" si="82"/>
        <v>1</v>
      </c>
      <c r="BE86" s="11">
        <f t="shared" si="83"/>
        <v>10</v>
      </c>
      <c r="BH86" s="11">
        <f t="shared" si="84"/>
        <v>206</v>
      </c>
      <c r="BI86" s="11">
        <f t="shared" si="85"/>
        <v>160</v>
      </c>
      <c r="BJ86" s="11">
        <f t="shared" si="86"/>
        <v>158</v>
      </c>
      <c r="BK86" s="11">
        <f t="shared" si="87"/>
        <v>141</v>
      </c>
      <c r="BL86" s="11">
        <f t="shared" si="88"/>
        <v>119</v>
      </c>
      <c r="BM86" s="11">
        <f t="shared" si="89"/>
        <v>118</v>
      </c>
      <c r="BN86" s="11">
        <f t="shared" si="90"/>
        <v>104</v>
      </c>
      <c r="BO86" s="11">
        <f t="shared" si="91"/>
      </c>
      <c r="BP86" s="11">
        <f t="shared" si="92"/>
      </c>
      <c r="BQ86" s="11">
        <f t="shared" si="93"/>
      </c>
      <c r="BR86" s="11">
        <f t="shared" si="94"/>
      </c>
      <c r="BS86" s="11">
        <f t="shared" si="95"/>
      </c>
      <c r="BT86" s="11">
        <f t="shared" si="96"/>
      </c>
      <c r="BU86" s="11">
        <f t="shared" si="97"/>
      </c>
      <c r="BV86" s="11">
        <f t="shared" si="98"/>
      </c>
      <c r="BW86" s="11" t="str">
        <f t="shared" si="99"/>
        <v>-</v>
      </c>
      <c r="BX86" s="11" t="str">
        <f t="shared" si="100"/>
        <v>-</v>
      </c>
      <c r="BY86" s="11">
        <f t="shared" si="101"/>
        <v>9</v>
      </c>
      <c r="CA86">
        <f t="shared" si="102"/>
        <v>1006</v>
      </c>
      <c r="EL86" s="11">
        <v>82</v>
      </c>
      <c r="EN86" s="11">
        <f t="shared" si="103"/>
        <v>82</v>
      </c>
      <c r="EO86" s="11" t="str">
        <f t="shared" si="104"/>
        <v>(82)</v>
      </c>
    </row>
    <row r="87" spans="1:145" ht="15.75">
      <c r="A87" s="8" t="str">
        <f t="shared" si="105"/>
        <v>83(87)</v>
      </c>
      <c r="B87" s="9" t="s">
        <v>155</v>
      </c>
      <c r="C87" s="36" t="s">
        <v>45</v>
      </c>
      <c r="D87" s="21">
        <f t="shared" si="57"/>
        <v>998</v>
      </c>
      <c r="E87" s="19"/>
      <c r="F87" s="15">
        <f t="shared" si="58"/>
        <v>6</v>
      </c>
      <c r="G87" s="20">
        <f t="shared" si="59"/>
        <v>83.16666666666667</v>
      </c>
      <c r="H87" s="19"/>
      <c r="I87" s="15">
        <v>183</v>
      </c>
      <c r="J87" s="15"/>
      <c r="K87" s="15">
        <v>187</v>
      </c>
      <c r="L87" s="15">
        <v>189</v>
      </c>
      <c r="M87" s="15"/>
      <c r="N87" s="15"/>
      <c r="O87" s="15"/>
      <c r="P87" s="15"/>
      <c r="Q87" s="15"/>
      <c r="R87" s="54"/>
      <c r="S87" s="30"/>
      <c r="T87" s="55"/>
      <c r="U87" s="15"/>
      <c r="V87" s="71">
        <v>160</v>
      </c>
      <c r="W87" s="71"/>
      <c r="X87" s="15"/>
      <c r="Y87" s="15">
        <v>188</v>
      </c>
      <c r="Z87" s="15"/>
      <c r="AA87" s="15">
        <v>91</v>
      </c>
      <c r="AB87" s="25">
        <f t="shared" si="60"/>
        <v>19</v>
      </c>
      <c r="AC87" s="78" t="str">
        <f t="shared" si="61"/>
        <v>-</v>
      </c>
      <c r="AD87" s="78" t="str">
        <f t="shared" si="62"/>
        <v>-</v>
      </c>
      <c r="AE87" s="18">
        <v>87</v>
      </c>
      <c r="AF87" s="34">
        <v>83</v>
      </c>
      <c r="AG87" s="34">
        <f t="shared" si="63"/>
        <v>83</v>
      </c>
      <c r="AK87" s="11">
        <f t="shared" si="64"/>
        <v>2</v>
      </c>
      <c r="AL87" s="11">
        <f t="shared" si="65"/>
        <v>2</v>
      </c>
      <c r="AM87" s="11">
        <f t="shared" si="66"/>
        <v>2</v>
      </c>
      <c r="AN87" s="11">
        <f t="shared" si="67"/>
        <v>3</v>
      </c>
      <c r="AO87" s="11">
        <f t="shared" si="68"/>
        <v>2</v>
      </c>
      <c r="AP87" s="11">
        <f t="shared" si="69"/>
        <v>1</v>
      </c>
      <c r="AQ87" s="11">
        <f t="shared" si="70"/>
        <v>1</v>
      </c>
      <c r="AR87" s="11">
        <f t="shared" si="71"/>
        <v>1</v>
      </c>
      <c r="AS87" s="11">
        <f t="shared" si="72"/>
        <v>1</v>
      </c>
      <c r="AT87" s="11">
        <f t="shared" si="73"/>
        <v>1</v>
      </c>
      <c r="AU87" s="11">
        <f t="shared" si="74"/>
        <v>1</v>
      </c>
      <c r="AV87" s="11">
        <f t="shared" si="75"/>
        <v>1</v>
      </c>
      <c r="AW87" s="11">
        <f t="shared" si="76"/>
        <v>1</v>
      </c>
      <c r="AX87" s="11">
        <f t="shared" si="77"/>
        <v>2</v>
      </c>
      <c r="AY87" s="11">
        <f t="shared" si="78"/>
        <v>2</v>
      </c>
      <c r="AZ87" s="11">
        <f t="shared" si="79"/>
        <v>1</v>
      </c>
      <c r="BA87" s="11">
        <f t="shared" si="80"/>
        <v>2</v>
      </c>
      <c r="BB87" s="11">
        <f t="shared" si="81"/>
        <v>2</v>
      </c>
      <c r="BC87" s="11">
        <f t="shared" si="82"/>
        <v>2</v>
      </c>
      <c r="BE87" s="11">
        <f t="shared" si="83"/>
        <v>10</v>
      </c>
      <c r="BH87" s="11">
        <f t="shared" si="84"/>
        <v>189</v>
      </c>
      <c r="BI87" s="11">
        <f t="shared" si="85"/>
        <v>188</v>
      </c>
      <c r="BJ87" s="11">
        <f t="shared" si="86"/>
        <v>187</v>
      </c>
      <c r="BK87" s="11">
        <f t="shared" si="87"/>
        <v>183</v>
      </c>
      <c r="BL87" s="11">
        <f t="shared" si="88"/>
        <v>160</v>
      </c>
      <c r="BM87" s="11">
        <f t="shared" si="89"/>
        <v>91</v>
      </c>
      <c r="BN87" s="11">
        <f t="shared" si="90"/>
      </c>
      <c r="BO87" s="11">
        <f t="shared" si="91"/>
      </c>
      <c r="BP87" s="11">
        <f t="shared" si="92"/>
      </c>
      <c r="BQ87" s="11">
        <f t="shared" si="93"/>
      </c>
      <c r="BR87" s="11">
        <f t="shared" si="94"/>
      </c>
      <c r="BS87" s="11">
        <f t="shared" si="95"/>
      </c>
      <c r="BT87" s="11">
        <f t="shared" si="96"/>
      </c>
      <c r="BU87" s="11">
        <f t="shared" si="97"/>
      </c>
      <c r="BV87" s="11">
        <f t="shared" si="98"/>
      </c>
      <c r="BW87" s="11" t="str">
        <f t="shared" si="99"/>
        <v>-</v>
      </c>
      <c r="BX87" s="11" t="str">
        <f t="shared" si="100"/>
        <v>-</v>
      </c>
      <c r="BY87" s="11">
        <f t="shared" si="101"/>
        <v>10</v>
      </c>
      <c r="CA87">
        <f t="shared" si="102"/>
        <v>998</v>
      </c>
      <c r="EL87" s="11">
        <v>83</v>
      </c>
      <c r="EN87" s="11">
        <f t="shared" si="103"/>
        <v>83</v>
      </c>
      <c r="EO87" s="11" t="str">
        <f t="shared" si="104"/>
        <v>(87)</v>
      </c>
    </row>
    <row r="88" spans="1:145" ht="15.75">
      <c r="A88" s="8" t="str">
        <f t="shared" si="105"/>
        <v>84(83)</v>
      </c>
      <c r="B88" s="9" t="s">
        <v>106</v>
      </c>
      <c r="C88" s="10" t="s">
        <v>120</v>
      </c>
      <c r="D88" s="21">
        <f t="shared" si="57"/>
        <v>969</v>
      </c>
      <c r="E88" s="19"/>
      <c r="F88" s="15">
        <f t="shared" si="58"/>
        <v>7</v>
      </c>
      <c r="G88" s="20">
        <f t="shared" si="59"/>
        <v>69.21428571428571</v>
      </c>
      <c r="H88" s="19"/>
      <c r="I88" s="15"/>
      <c r="J88" s="15">
        <v>211</v>
      </c>
      <c r="K88" s="15">
        <v>187</v>
      </c>
      <c r="L88" s="15">
        <v>47</v>
      </c>
      <c r="M88" s="15"/>
      <c r="N88" s="15"/>
      <c r="O88" s="15"/>
      <c r="P88" s="15"/>
      <c r="Q88" s="15">
        <v>100</v>
      </c>
      <c r="R88" s="54">
        <v>149</v>
      </c>
      <c r="S88" s="30"/>
      <c r="T88" s="55"/>
      <c r="U88" s="15"/>
      <c r="V88" s="71">
        <v>146</v>
      </c>
      <c r="W88" s="71"/>
      <c r="X88" s="15"/>
      <c r="Y88" s="15">
        <v>129</v>
      </c>
      <c r="Z88" s="15"/>
      <c r="AA88" s="15"/>
      <c r="AB88" s="25">
        <f t="shared" si="60"/>
        <v>19</v>
      </c>
      <c r="AC88" s="78" t="str">
        <f t="shared" si="61"/>
        <v>-</v>
      </c>
      <c r="AD88" s="78" t="str">
        <f t="shared" si="62"/>
        <v>-</v>
      </c>
      <c r="AE88" s="18">
        <v>83</v>
      </c>
      <c r="AF88" s="34">
        <v>84</v>
      </c>
      <c r="AG88" s="34">
        <f t="shared" si="63"/>
        <v>84</v>
      </c>
      <c r="AK88" s="11">
        <f t="shared" si="64"/>
        <v>1</v>
      </c>
      <c r="AL88" s="11">
        <f t="shared" si="65"/>
        <v>2</v>
      </c>
      <c r="AM88" s="11">
        <f t="shared" si="66"/>
        <v>3</v>
      </c>
      <c r="AN88" s="11">
        <f t="shared" si="67"/>
        <v>3</v>
      </c>
      <c r="AO88" s="11">
        <f t="shared" si="68"/>
        <v>2</v>
      </c>
      <c r="AP88" s="11">
        <f t="shared" si="69"/>
        <v>1</v>
      </c>
      <c r="AQ88" s="11">
        <f t="shared" si="70"/>
        <v>1</v>
      </c>
      <c r="AR88" s="11">
        <f t="shared" si="71"/>
        <v>1</v>
      </c>
      <c r="AS88" s="11">
        <f t="shared" si="72"/>
        <v>2</v>
      </c>
      <c r="AT88" s="11">
        <f t="shared" si="73"/>
        <v>3</v>
      </c>
      <c r="AU88" s="11">
        <f t="shared" si="74"/>
        <v>2</v>
      </c>
      <c r="AV88" s="11">
        <f t="shared" si="75"/>
        <v>1</v>
      </c>
      <c r="AW88" s="11">
        <f t="shared" si="76"/>
        <v>1</v>
      </c>
      <c r="AX88" s="11">
        <f t="shared" si="77"/>
        <v>2</v>
      </c>
      <c r="AY88" s="11">
        <f t="shared" si="78"/>
        <v>2</v>
      </c>
      <c r="AZ88" s="11">
        <f t="shared" si="79"/>
        <v>1</v>
      </c>
      <c r="BA88" s="11">
        <f t="shared" si="80"/>
        <v>2</v>
      </c>
      <c r="BB88" s="11">
        <f t="shared" si="81"/>
        <v>2</v>
      </c>
      <c r="BC88" s="11">
        <f t="shared" si="82"/>
        <v>1</v>
      </c>
      <c r="BE88" s="11">
        <f t="shared" si="83"/>
        <v>11</v>
      </c>
      <c r="BH88" s="11">
        <f t="shared" si="84"/>
        <v>211</v>
      </c>
      <c r="BI88" s="11">
        <f t="shared" si="85"/>
        <v>187</v>
      </c>
      <c r="BJ88" s="11">
        <f t="shared" si="86"/>
        <v>149</v>
      </c>
      <c r="BK88" s="11">
        <f t="shared" si="87"/>
        <v>146</v>
      </c>
      <c r="BL88" s="11">
        <f t="shared" si="88"/>
        <v>129</v>
      </c>
      <c r="BM88" s="11">
        <f t="shared" si="89"/>
        <v>100</v>
      </c>
      <c r="BN88" s="11">
        <f t="shared" si="90"/>
        <v>47</v>
      </c>
      <c r="BO88" s="11">
        <f t="shared" si="91"/>
      </c>
      <c r="BP88" s="11">
        <f t="shared" si="92"/>
      </c>
      <c r="BQ88" s="11">
        <f t="shared" si="93"/>
      </c>
      <c r="BR88" s="11">
        <f t="shared" si="94"/>
      </c>
      <c r="BS88" s="11">
        <f t="shared" si="95"/>
      </c>
      <c r="BT88" s="11">
        <f t="shared" si="96"/>
      </c>
      <c r="BU88" s="11">
        <f t="shared" si="97"/>
      </c>
      <c r="BV88" s="11">
        <f t="shared" si="98"/>
      </c>
      <c r="BW88" s="11" t="str">
        <f t="shared" si="99"/>
        <v>-</v>
      </c>
      <c r="BX88" s="11" t="str">
        <f t="shared" si="100"/>
        <v>-</v>
      </c>
      <c r="BY88" s="11">
        <f t="shared" si="101"/>
        <v>9</v>
      </c>
      <c r="CA88">
        <f t="shared" si="102"/>
        <v>969</v>
      </c>
      <c r="EL88" s="11">
        <v>84</v>
      </c>
      <c r="EN88" s="11">
        <f t="shared" si="103"/>
        <v>84</v>
      </c>
      <c r="EO88" s="11" t="str">
        <f t="shared" si="104"/>
        <v>(83)</v>
      </c>
    </row>
    <row r="89" spans="1:145" ht="15.75">
      <c r="A89" s="8" t="str">
        <f t="shared" si="105"/>
        <v>84(83)</v>
      </c>
      <c r="B89" s="9" t="s">
        <v>272</v>
      </c>
      <c r="C89" s="10" t="s">
        <v>55</v>
      </c>
      <c r="D89" s="21">
        <f t="shared" si="57"/>
        <v>969</v>
      </c>
      <c r="E89" s="19"/>
      <c r="F89" s="15">
        <f t="shared" si="58"/>
        <v>7</v>
      </c>
      <c r="G89" s="20">
        <f t="shared" si="59"/>
        <v>69.21428571428571</v>
      </c>
      <c r="H89" s="19"/>
      <c r="I89" s="15"/>
      <c r="J89" s="15"/>
      <c r="K89" s="15">
        <v>231</v>
      </c>
      <c r="L89" s="15">
        <v>157</v>
      </c>
      <c r="M89" s="15">
        <v>125</v>
      </c>
      <c r="N89" s="15"/>
      <c r="O89" s="15"/>
      <c r="P89" s="15"/>
      <c r="Q89" s="15"/>
      <c r="R89" s="54"/>
      <c r="S89" s="30">
        <v>105</v>
      </c>
      <c r="T89" s="55">
        <v>110</v>
      </c>
      <c r="U89" s="15">
        <v>91</v>
      </c>
      <c r="V89" s="15">
        <v>150</v>
      </c>
      <c r="W89" s="15"/>
      <c r="X89" s="15"/>
      <c r="Y89" s="15"/>
      <c r="Z89" s="15"/>
      <c r="AA89" s="15"/>
      <c r="AB89" s="25">
        <f t="shared" si="60"/>
        <v>19</v>
      </c>
      <c r="AC89" s="78" t="str">
        <f t="shared" si="61"/>
        <v>-</v>
      </c>
      <c r="AD89" s="78" t="str">
        <f t="shared" si="62"/>
        <v>-</v>
      </c>
      <c r="AE89" s="18">
        <v>83</v>
      </c>
      <c r="AF89" s="34">
        <v>84</v>
      </c>
      <c r="AG89" s="34">
        <f t="shared" si="63"/>
        <v>85</v>
      </c>
      <c r="AK89" s="11">
        <f t="shared" si="64"/>
        <v>1</v>
      </c>
      <c r="AL89" s="11">
        <f t="shared" si="65"/>
        <v>1</v>
      </c>
      <c r="AM89" s="11">
        <f t="shared" si="66"/>
        <v>2</v>
      </c>
      <c r="AN89" s="11">
        <f t="shared" si="67"/>
        <v>3</v>
      </c>
      <c r="AO89" s="11">
        <f t="shared" si="68"/>
        <v>3</v>
      </c>
      <c r="AP89" s="11">
        <f t="shared" si="69"/>
        <v>2</v>
      </c>
      <c r="AQ89" s="11">
        <f t="shared" si="70"/>
        <v>1</v>
      </c>
      <c r="AR89" s="11">
        <f t="shared" si="71"/>
        <v>1</v>
      </c>
      <c r="AS89" s="11">
        <f t="shared" si="72"/>
        <v>1</v>
      </c>
      <c r="AT89" s="11">
        <f t="shared" si="73"/>
        <v>1</v>
      </c>
      <c r="AU89" s="11">
        <f t="shared" si="74"/>
        <v>2</v>
      </c>
      <c r="AV89" s="11">
        <f t="shared" si="75"/>
        <v>3</v>
      </c>
      <c r="AW89" s="11">
        <f t="shared" si="76"/>
        <v>3</v>
      </c>
      <c r="AX89" s="11">
        <f t="shared" si="77"/>
        <v>3</v>
      </c>
      <c r="AY89" s="11">
        <f t="shared" si="78"/>
        <v>2</v>
      </c>
      <c r="AZ89" s="11">
        <f t="shared" si="79"/>
        <v>1</v>
      </c>
      <c r="BA89" s="11">
        <f t="shared" si="80"/>
        <v>1</v>
      </c>
      <c r="BB89" s="11">
        <f t="shared" si="81"/>
        <v>1</v>
      </c>
      <c r="BC89" s="11">
        <f t="shared" si="82"/>
        <v>1</v>
      </c>
      <c r="BE89" s="11">
        <f t="shared" si="83"/>
        <v>9</v>
      </c>
      <c r="BH89" s="11">
        <f t="shared" si="84"/>
        <v>231</v>
      </c>
      <c r="BI89" s="11">
        <f t="shared" si="85"/>
        <v>157</v>
      </c>
      <c r="BJ89" s="11">
        <f t="shared" si="86"/>
        <v>150</v>
      </c>
      <c r="BK89" s="11">
        <f t="shared" si="87"/>
        <v>125</v>
      </c>
      <c r="BL89" s="11">
        <f t="shared" si="88"/>
        <v>110</v>
      </c>
      <c r="BM89" s="11">
        <f t="shared" si="89"/>
        <v>105</v>
      </c>
      <c r="BN89" s="11">
        <f t="shared" si="90"/>
        <v>91</v>
      </c>
      <c r="BO89" s="11">
        <f t="shared" si="91"/>
      </c>
      <c r="BP89" s="11">
        <f t="shared" si="92"/>
      </c>
      <c r="BQ89" s="11">
        <f t="shared" si="93"/>
      </c>
      <c r="BR89" s="11">
        <f t="shared" si="94"/>
      </c>
      <c r="BS89" s="11">
        <f t="shared" si="95"/>
      </c>
      <c r="BT89" s="11">
        <f t="shared" si="96"/>
      </c>
      <c r="BU89" s="11">
        <f t="shared" si="97"/>
      </c>
      <c r="BV89" s="11">
        <f t="shared" si="98"/>
      </c>
      <c r="BW89" s="11" t="str">
        <f t="shared" si="99"/>
        <v>-</v>
      </c>
      <c r="BX89" s="11" t="str">
        <f t="shared" si="100"/>
        <v>-</v>
      </c>
      <c r="BY89" s="11">
        <f t="shared" si="101"/>
        <v>9</v>
      </c>
      <c r="CA89">
        <f t="shared" si="102"/>
        <v>969</v>
      </c>
      <c r="EL89" s="11">
        <v>85</v>
      </c>
      <c r="EN89" s="11">
        <f t="shared" si="103"/>
        <v>84</v>
      </c>
      <c r="EO89" s="11" t="str">
        <f t="shared" si="104"/>
        <v>(83)</v>
      </c>
    </row>
    <row r="90" spans="1:145" ht="15.75">
      <c r="A90" s="8" t="str">
        <f t="shared" si="105"/>
        <v>86(81)</v>
      </c>
      <c r="B90" s="9" t="s">
        <v>165</v>
      </c>
      <c r="C90" s="10" t="s">
        <v>130</v>
      </c>
      <c r="D90" s="21">
        <f t="shared" si="57"/>
        <v>948</v>
      </c>
      <c r="E90" s="19"/>
      <c r="F90" s="15">
        <f t="shared" si="58"/>
        <v>9</v>
      </c>
      <c r="G90" s="20">
        <f t="shared" si="59"/>
        <v>52.666666666666664</v>
      </c>
      <c r="H90" s="19"/>
      <c r="I90" s="15">
        <v>162</v>
      </c>
      <c r="J90" s="15">
        <v>76</v>
      </c>
      <c r="K90" s="15"/>
      <c r="L90" s="15">
        <v>68</v>
      </c>
      <c r="M90" s="15"/>
      <c r="N90" s="15"/>
      <c r="O90" s="15"/>
      <c r="P90" s="15"/>
      <c r="Q90" s="15"/>
      <c r="R90" s="54"/>
      <c r="S90" s="30">
        <v>119</v>
      </c>
      <c r="T90" s="55">
        <v>77</v>
      </c>
      <c r="U90" s="15">
        <v>77</v>
      </c>
      <c r="V90" s="15">
        <v>91</v>
      </c>
      <c r="W90" s="71"/>
      <c r="X90" s="15">
        <v>130</v>
      </c>
      <c r="Y90" s="15"/>
      <c r="Z90" s="15">
        <v>148</v>
      </c>
      <c r="AA90" s="15"/>
      <c r="AB90" s="25">
        <f t="shared" si="60"/>
        <v>19</v>
      </c>
      <c r="AC90" s="78" t="str">
        <f t="shared" si="61"/>
        <v>-</v>
      </c>
      <c r="AD90" s="78" t="str">
        <f t="shared" si="62"/>
        <v>-</v>
      </c>
      <c r="AE90" s="18">
        <v>81</v>
      </c>
      <c r="AF90" s="34">
        <v>86</v>
      </c>
      <c r="AG90" s="34">
        <f t="shared" si="63"/>
        <v>86</v>
      </c>
      <c r="AK90" s="11">
        <f t="shared" si="64"/>
        <v>2</v>
      </c>
      <c r="AL90" s="11">
        <f t="shared" si="65"/>
        <v>3</v>
      </c>
      <c r="AM90" s="11">
        <f t="shared" si="66"/>
        <v>2</v>
      </c>
      <c r="AN90" s="11">
        <f t="shared" si="67"/>
        <v>2</v>
      </c>
      <c r="AO90" s="11">
        <f t="shared" si="68"/>
        <v>2</v>
      </c>
      <c r="AP90" s="11">
        <f t="shared" si="69"/>
        <v>1</v>
      </c>
      <c r="AQ90" s="11">
        <f t="shared" si="70"/>
        <v>1</v>
      </c>
      <c r="AR90" s="11">
        <f t="shared" si="71"/>
        <v>1</v>
      </c>
      <c r="AS90" s="11">
        <f t="shared" si="72"/>
        <v>1</v>
      </c>
      <c r="AT90" s="11">
        <f t="shared" si="73"/>
        <v>1</v>
      </c>
      <c r="AU90" s="11">
        <f t="shared" si="74"/>
        <v>2</v>
      </c>
      <c r="AV90" s="11">
        <f t="shared" si="75"/>
        <v>3</v>
      </c>
      <c r="AW90" s="11">
        <f t="shared" si="76"/>
        <v>3</v>
      </c>
      <c r="AX90" s="11">
        <f t="shared" si="77"/>
        <v>3</v>
      </c>
      <c r="AY90" s="11">
        <f t="shared" si="78"/>
        <v>2</v>
      </c>
      <c r="AZ90" s="11">
        <f t="shared" si="79"/>
        <v>2</v>
      </c>
      <c r="BA90" s="11">
        <f t="shared" si="80"/>
        <v>2</v>
      </c>
      <c r="BB90" s="11">
        <f t="shared" si="81"/>
        <v>2</v>
      </c>
      <c r="BC90" s="11">
        <f t="shared" si="82"/>
        <v>2</v>
      </c>
      <c r="BE90" s="11">
        <f t="shared" si="83"/>
        <v>14</v>
      </c>
      <c r="BH90" s="11">
        <f t="shared" si="84"/>
        <v>162</v>
      </c>
      <c r="BI90" s="11">
        <f t="shared" si="85"/>
        <v>148</v>
      </c>
      <c r="BJ90" s="11">
        <f t="shared" si="86"/>
        <v>130</v>
      </c>
      <c r="BK90" s="11">
        <f t="shared" si="87"/>
        <v>119</v>
      </c>
      <c r="BL90" s="11">
        <f t="shared" si="88"/>
        <v>91</v>
      </c>
      <c r="BM90" s="11">
        <f t="shared" si="89"/>
        <v>77</v>
      </c>
      <c r="BN90" s="11">
        <f t="shared" si="90"/>
        <v>77</v>
      </c>
      <c r="BO90" s="11">
        <f t="shared" si="91"/>
        <v>76</v>
      </c>
      <c r="BP90" s="11">
        <f t="shared" si="92"/>
        <v>68</v>
      </c>
      <c r="BQ90" s="11">
        <f t="shared" si="93"/>
      </c>
      <c r="BR90" s="11">
        <f t="shared" si="94"/>
      </c>
      <c r="BS90" s="11">
        <f t="shared" si="95"/>
      </c>
      <c r="BT90" s="11">
        <f t="shared" si="96"/>
      </c>
      <c r="BU90" s="11">
        <f t="shared" si="97"/>
      </c>
      <c r="BV90" s="11">
        <f t="shared" si="98"/>
      </c>
      <c r="BW90" s="11" t="str">
        <f t="shared" si="99"/>
        <v>-</v>
      </c>
      <c r="BX90" s="11" t="str">
        <f t="shared" si="100"/>
        <v>-</v>
      </c>
      <c r="BY90" s="11">
        <f t="shared" si="101"/>
        <v>7</v>
      </c>
      <c r="CA90">
        <f t="shared" si="102"/>
        <v>948</v>
      </c>
      <c r="EL90" s="11">
        <v>86</v>
      </c>
      <c r="EN90" s="11">
        <f t="shared" si="103"/>
        <v>86</v>
      </c>
      <c r="EO90" s="11" t="str">
        <f t="shared" si="104"/>
        <v>(81)</v>
      </c>
    </row>
    <row r="91" spans="1:145" ht="15.75">
      <c r="A91" s="8" t="str">
        <f t="shared" si="105"/>
        <v>87(86)</v>
      </c>
      <c r="B91" s="9" t="s">
        <v>201</v>
      </c>
      <c r="C91" s="10" t="s">
        <v>45</v>
      </c>
      <c r="D91" s="21">
        <f t="shared" si="57"/>
        <v>944</v>
      </c>
      <c r="E91" s="19"/>
      <c r="F91" s="15">
        <f t="shared" si="58"/>
        <v>4</v>
      </c>
      <c r="G91" s="20">
        <f t="shared" si="59"/>
        <v>118</v>
      </c>
      <c r="H91" s="19"/>
      <c r="I91" s="15"/>
      <c r="J91" s="15"/>
      <c r="K91" s="15"/>
      <c r="L91" s="15"/>
      <c r="M91" s="15"/>
      <c r="N91" s="15"/>
      <c r="O91" s="15"/>
      <c r="P91" s="15"/>
      <c r="Q91" s="15">
        <v>159</v>
      </c>
      <c r="R91" s="54">
        <v>333</v>
      </c>
      <c r="S91" s="30"/>
      <c r="T91" s="55"/>
      <c r="U91" s="15">
        <v>252</v>
      </c>
      <c r="V91" s="71">
        <v>200</v>
      </c>
      <c r="W91" s="71"/>
      <c r="X91" s="15"/>
      <c r="Y91" s="15"/>
      <c r="Z91" s="15"/>
      <c r="AA91" s="15"/>
      <c r="AB91" s="25">
        <f t="shared" si="60"/>
        <v>19</v>
      </c>
      <c r="AC91" s="78" t="str">
        <f t="shared" si="61"/>
        <v>-</v>
      </c>
      <c r="AD91" s="78" t="str">
        <f t="shared" si="62"/>
        <v>-</v>
      </c>
      <c r="AE91" s="18">
        <v>86</v>
      </c>
      <c r="AF91" s="34">
        <v>87</v>
      </c>
      <c r="AG91" s="34">
        <f t="shared" si="63"/>
        <v>87</v>
      </c>
      <c r="AK91" s="11">
        <f t="shared" si="64"/>
        <v>1</v>
      </c>
      <c r="AL91" s="11">
        <f t="shared" si="65"/>
        <v>1</v>
      </c>
      <c r="AM91" s="11">
        <f t="shared" si="66"/>
        <v>1</v>
      </c>
      <c r="AN91" s="11">
        <f t="shared" si="67"/>
        <v>1</v>
      </c>
      <c r="AO91" s="11">
        <f t="shared" si="68"/>
        <v>1</v>
      </c>
      <c r="AP91" s="11">
        <f t="shared" si="69"/>
        <v>1</v>
      </c>
      <c r="AQ91" s="11">
        <f t="shared" si="70"/>
        <v>1</v>
      </c>
      <c r="AR91" s="11">
        <f t="shared" si="71"/>
        <v>1</v>
      </c>
      <c r="AS91" s="11">
        <f t="shared" si="72"/>
        <v>2</v>
      </c>
      <c r="AT91" s="11">
        <f t="shared" si="73"/>
        <v>3</v>
      </c>
      <c r="AU91" s="11">
        <f t="shared" si="74"/>
        <v>2</v>
      </c>
      <c r="AV91" s="11">
        <f t="shared" si="75"/>
        <v>1</v>
      </c>
      <c r="AW91" s="11">
        <f t="shared" si="76"/>
        <v>2</v>
      </c>
      <c r="AX91" s="11">
        <f t="shared" si="77"/>
        <v>3</v>
      </c>
      <c r="AY91" s="11">
        <f t="shared" si="78"/>
        <v>2</v>
      </c>
      <c r="AZ91" s="11">
        <f t="shared" si="79"/>
        <v>1</v>
      </c>
      <c r="BA91" s="11">
        <f t="shared" si="80"/>
        <v>1</v>
      </c>
      <c r="BB91" s="11">
        <f t="shared" si="81"/>
        <v>1</v>
      </c>
      <c r="BC91" s="11">
        <f t="shared" si="82"/>
        <v>1</v>
      </c>
      <c r="BE91" s="11">
        <f t="shared" si="83"/>
        <v>6</v>
      </c>
      <c r="BH91" s="11">
        <f t="shared" si="84"/>
        <v>333</v>
      </c>
      <c r="BI91" s="11">
        <f t="shared" si="85"/>
        <v>252</v>
      </c>
      <c r="BJ91" s="11">
        <f t="shared" si="86"/>
        <v>200</v>
      </c>
      <c r="BK91" s="11">
        <f t="shared" si="87"/>
        <v>159</v>
      </c>
      <c r="BL91" s="11">
        <f t="shared" si="88"/>
      </c>
      <c r="BM91" s="11">
        <f t="shared" si="89"/>
      </c>
      <c r="BN91" s="11">
        <f t="shared" si="90"/>
      </c>
      <c r="BO91" s="11">
        <f t="shared" si="91"/>
      </c>
      <c r="BP91" s="11">
        <f t="shared" si="92"/>
      </c>
      <c r="BQ91" s="11">
        <f t="shared" si="93"/>
      </c>
      <c r="BR91" s="11">
        <f t="shared" si="94"/>
      </c>
      <c r="BS91" s="11">
        <f t="shared" si="95"/>
      </c>
      <c r="BT91" s="11">
        <f t="shared" si="96"/>
      </c>
      <c r="BU91" s="11">
        <f t="shared" si="97"/>
      </c>
      <c r="BV91" s="11">
        <f t="shared" si="98"/>
      </c>
      <c r="BW91" s="11" t="str">
        <f t="shared" si="99"/>
        <v>-</v>
      </c>
      <c r="BX91" s="11" t="str">
        <f t="shared" si="100"/>
        <v>-</v>
      </c>
      <c r="BY91" s="11">
        <f t="shared" si="101"/>
        <v>12</v>
      </c>
      <c r="CA91">
        <f t="shared" si="102"/>
        <v>944</v>
      </c>
      <c r="EL91" s="11">
        <v>87</v>
      </c>
      <c r="EN91" s="11">
        <f t="shared" si="103"/>
        <v>87</v>
      </c>
      <c r="EO91" s="11" t="str">
        <f t="shared" si="104"/>
        <v>(86)</v>
      </c>
    </row>
    <row r="92" spans="1:145" ht="15.75">
      <c r="A92" s="8" t="str">
        <f t="shared" si="105"/>
        <v>87(90)</v>
      </c>
      <c r="B92" s="9" t="s">
        <v>296</v>
      </c>
      <c r="C92" s="10" t="s">
        <v>291</v>
      </c>
      <c r="D92" s="21">
        <f t="shared" si="57"/>
        <v>944</v>
      </c>
      <c r="E92" s="19"/>
      <c r="F92" s="15">
        <f t="shared" si="58"/>
        <v>7</v>
      </c>
      <c r="G92" s="20">
        <f t="shared" si="59"/>
        <v>67.42857142857143</v>
      </c>
      <c r="H92" s="19"/>
      <c r="I92" s="15"/>
      <c r="J92" s="15"/>
      <c r="K92" s="15"/>
      <c r="L92" s="15"/>
      <c r="M92" s="15"/>
      <c r="N92" s="15"/>
      <c r="O92" s="15"/>
      <c r="P92" s="15"/>
      <c r="Q92" s="15">
        <v>104</v>
      </c>
      <c r="R92" s="54"/>
      <c r="S92" s="30">
        <v>101</v>
      </c>
      <c r="T92" s="55"/>
      <c r="U92" s="15">
        <v>136</v>
      </c>
      <c r="V92" s="71">
        <v>177</v>
      </c>
      <c r="W92" s="71"/>
      <c r="X92" s="15">
        <v>147</v>
      </c>
      <c r="Y92" s="15"/>
      <c r="Z92" s="15">
        <v>170</v>
      </c>
      <c r="AA92" s="15">
        <v>109</v>
      </c>
      <c r="AB92" s="25">
        <f t="shared" si="60"/>
        <v>19</v>
      </c>
      <c r="AC92" s="78" t="str">
        <f t="shared" si="61"/>
        <v>-</v>
      </c>
      <c r="AD92" s="78" t="str">
        <f t="shared" si="62"/>
        <v>-</v>
      </c>
      <c r="AE92" s="18">
        <v>90</v>
      </c>
      <c r="AF92" s="34">
        <v>87</v>
      </c>
      <c r="AG92" s="34">
        <f t="shared" si="63"/>
        <v>88</v>
      </c>
      <c r="AK92" s="11">
        <f t="shared" si="64"/>
        <v>1</v>
      </c>
      <c r="AL92" s="11">
        <f t="shared" si="65"/>
        <v>1</v>
      </c>
      <c r="AM92" s="11">
        <f t="shared" si="66"/>
        <v>1</v>
      </c>
      <c r="AN92" s="11">
        <f t="shared" si="67"/>
        <v>1</v>
      </c>
      <c r="AO92" s="11">
        <f t="shared" si="68"/>
        <v>1</v>
      </c>
      <c r="AP92" s="11">
        <f t="shared" si="69"/>
        <v>1</v>
      </c>
      <c r="AQ92" s="11">
        <f t="shared" si="70"/>
        <v>1</v>
      </c>
      <c r="AR92" s="11">
        <f t="shared" si="71"/>
        <v>1</v>
      </c>
      <c r="AS92" s="11">
        <f t="shared" si="72"/>
        <v>2</v>
      </c>
      <c r="AT92" s="11">
        <f t="shared" si="73"/>
        <v>2</v>
      </c>
      <c r="AU92" s="11">
        <f t="shared" si="74"/>
        <v>2</v>
      </c>
      <c r="AV92" s="11">
        <f t="shared" si="75"/>
        <v>2</v>
      </c>
      <c r="AW92" s="11">
        <f t="shared" si="76"/>
        <v>2</v>
      </c>
      <c r="AX92" s="11">
        <f t="shared" si="77"/>
        <v>3</v>
      </c>
      <c r="AY92" s="11">
        <f t="shared" si="78"/>
        <v>2</v>
      </c>
      <c r="AZ92" s="11">
        <f t="shared" si="79"/>
        <v>2</v>
      </c>
      <c r="BA92" s="11">
        <f t="shared" si="80"/>
        <v>2</v>
      </c>
      <c r="BB92" s="11">
        <f t="shared" si="81"/>
        <v>2</v>
      </c>
      <c r="BC92" s="11">
        <f t="shared" si="82"/>
        <v>3</v>
      </c>
      <c r="BE92" s="11">
        <f t="shared" si="83"/>
        <v>11</v>
      </c>
      <c r="BH92" s="11">
        <f t="shared" si="84"/>
        <v>177</v>
      </c>
      <c r="BI92" s="11">
        <f t="shared" si="85"/>
        <v>170</v>
      </c>
      <c r="BJ92" s="11">
        <f t="shared" si="86"/>
        <v>147</v>
      </c>
      <c r="BK92" s="11">
        <f t="shared" si="87"/>
        <v>136</v>
      </c>
      <c r="BL92" s="11">
        <f t="shared" si="88"/>
        <v>109</v>
      </c>
      <c r="BM92" s="11">
        <f t="shared" si="89"/>
        <v>104</v>
      </c>
      <c r="BN92" s="11">
        <f t="shared" si="90"/>
        <v>101</v>
      </c>
      <c r="BO92" s="11">
        <f t="shared" si="91"/>
      </c>
      <c r="BP92" s="11">
        <f t="shared" si="92"/>
      </c>
      <c r="BQ92" s="11">
        <f t="shared" si="93"/>
      </c>
      <c r="BR92" s="11">
        <f t="shared" si="94"/>
      </c>
      <c r="BS92" s="11">
        <f t="shared" si="95"/>
      </c>
      <c r="BT92" s="11">
        <f t="shared" si="96"/>
      </c>
      <c r="BU92" s="11">
        <f t="shared" si="97"/>
      </c>
      <c r="BV92" s="11">
        <f t="shared" si="98"/>
      </c>
      <c r="BW92" s="11" t="str">
        <f t="shared" si="99"/>
        <v>-</v>
      </c>
      <c r="BX92" s="11" t="str">
        <f t="shared" si="100"/>
        <v>-</v>
      </c>
      <c r="BY92" s="11">
        <f t="shared" si="101"/>
        <v>9</v>
      </c>
      <c r="CA92">
        <f t="shared" si="102"/>
        <v>944</v>
      </c>
      <c r="EL92" s="11">
        <v>88</v>
      </c>
      <c r="EN92" s="11">
        <f t="shared" si="103"/>
        <v>87</v>
      </c>
      <c r="EO92" s="11" t="str">
        <f t="shared" si="104"/>
        <v>(90)</v>
      </c>
    </row>
    <row r="93" spans="1:145" ht="15.75">
      <c r="A93" s="8" t="str">
        <f t="shared" si="105"/>
        <v>87(95)</v>
      </c>
      <c r="B93" s="9" t="s">
        <v>182</v>
      </c>
      <c r="C93" s="10" t="s">
        <v>34</v>
      </c>
      <c r="D93" s="21">
        <f t="shared" si="57"/>
        <v>944</v>
      </c>
      <c r="E93" s="19"/>
      <c r="F93" s="15">
        <f t="shared" si="58"/>
        <v>5</v>
      </c>
      <c r="G93" s="20">
        <f t="shared" si="59"/>
        <v>94.4</v>
      </c>
      <c r="H93" s="19"/>
      <c r="I93" s="15"/>
      <c r="J93" s="15"/>
      <c r="K93" s="15"/>
      <c r="L93" s="15"/>
      <c r="M93" s="15"/>
      <c r="N93" s="15"/>
      <c r="O93" s="15">
        <v>186</v>
      </c>
      <c r="P93" s="15"/>
      <c r="Q93" s="15">
        <v>221</v>
      </c>
      <c r="R93" s="54"/>
      <c r="S93" s="30"/>
      <c r="T93" s="55"/>
      <c r="U93" s="15"/>
      <c r="V93" s="71">
        <v>159</v>
      </c>
      <c r="W93" s="71"/>
      <c r="X93" s="15">
        <v>183</v>
      </c>
      <c r="Y93" s="15"/>
      <c r="Z93" s="15"/>
      <c r="AA93" s="15">
        <v>195</v>
      </c>
      <c r="AB93" s="25">
        <f t="shared" si="60"/>
        <v>19</v>
      </c>
      <c r="AC93" s="78" t="str">
        <f t="shared" si="61"/>
        <v>-</v>
      </c>
      <c r="AD93" s="78" t="str">
        <f t="shared" si="62"/>
        <v>-</v>
      </c>
      <c r="AE93" s="18">
        <v>95</v>
      </c>
      <c r="AF93" s="34">
        <v>87</v>
      </c>
      <c r="AG93" s="34">
        <f t="shared" si="63"/>
        <v>89</v>
      </c>
      <c r="AK93" s="11">
        <f t="shared" si="64"/>
        <v>1</v>
      </c>
      <c r="AL93" s="11">
        <f t="shared" si="65"/>
        <v>1</v>
      </c>
      <c r="AM93" s="11">
        <f t="shared" si="66"/>
        <v>1</v>
      </c>
      <c r="AN93" s="11">
        <f t="shared" si="67"/>
        <v>1</v>
      </c>
      <c r="AO93" s="11">
        <f t="shared" si="68"/>
        <v>1</v>
      </c>
      <c r="AP93" s="11">
        <f t="shared" si="69"/>
        <v>1</v>
      </c>
      <c r="AQ93" s="11">
        <f t="shared" si="70"/>
        <v>2</v>
      </c>
      <c r="AR93" s="11">
        <f t="shared" si="71"/>
        <v>2</v>
      </c>
      <c r="AS93" s="11">
        <f t="shared" si="72"/>
        <v>2</v>
      </c>
      <c r="AT93" s="11">
        <f t="shared" si="73"/>
        <v>2</v>
      </c>
      <c r="AU93" s="11">
        <f t="shared" si="74"/>
        <v>1</v>
      </c>
      <c r="AV93" s="11">
        <f t="shared" si="75"/>
        <v>1</v>
      </c>
      <c r="AW93" s="11">
        <f t="shared" si="76"/>
        <v>1</v>
      </c>
      <c r="AX93" s="11">
        <f t="shared" si="77"/>
        <v>2</v>
      </c>
      <c r="AY93" s="11">
        <f t="shared" si="78"/>
        <v>2</v>
      </c>
      <c r="AZ93" s="11">
        <f t="shared" si="79"/>
        <v>2</v>
      </c>
      <c r="BA93" s="11">
        <f t="shared" si="80"/>
        <v>2</v>
      </c>
      <c r="BB93" s="11">
        <f t="shared" si="81"/>
        <v>1</v>
      </c>
      <c r="BC93" s="11">
        <f t="shared" si="82"/>
        <v>2</v>
      </c>
      <c r="BE93" s="11">
        <f t="shared" si="83"/>
        <v>9</v>
      </c>
      <c r="BH93" s="11">
        <f t="shared" si="84"/>
        <v>221</v>
      </c>
      <c r="BI93" s="11">
        <f t="shared" si="85"/>
        <v>195</v>
      </c>
      <c r="BJ93" s="11">
        <f t="shared" si="86"/>
        <v>186</v>
      </c>
      <c r="BK93" s="11">
        <f t="shared" si="87"/>
        <v>183</v>
      </c>
      <c r="BL93" s="11">
        <f t="shared" si="88"/>
        <v>159</v>
      </c>
      <c r="BM93" s="11">
        <f t="shared" si="89"/>
      </c>
      <c r="BN93" s="11">
        <f t="shared" si="90"/>
      </c>
      <c r="BO93" s="11">
        <f t="shared" si="91"/>
      </c>
      <c r="BP93" s="11">
        <f t="shared" si="92"/>
      </c>
      <c r="BQ93" s="11">
        <f t="shared" si="93"/>
      </c>
      <c r="BR93" s="11">
        <f t="shared" si="94"/>
      </c>
      <c r="BS93" s="11">
        <f t="shared" si="95"/>
      </c>
      <c r="BT93" s="11">
        <f t="shared" si="96"/>
      </c>
      <c r="BU93" s="11">
        <f t="shared" si="97"/>
      </c>
      <c r="BV93" s="11">
        <f t="shared" si="98"/>
      </c>
      <c r="BW93" s="11" t="str">
        <f t="shared" si="99"/>
        <v>-</v>
      </c>
      <c r="BX93" s="11" t="str">
        <f t="shared" si="100"/>
        <v>-</v>
      </c>
      <c r="BY93" s="11">
        <f t="shared" si="101"/>
        <v>11</v>
      </c>
      <c r="CA93">
        <f t="shared" si="102"/>
        <v>944</v>
      </c>
      <c r="EL93" s="11">
        <v>89</v>
      </c>
      <c r="EN93" s="11">
        <f t="shared" si="103"/>
        <v>87</v>
      </c>
      <c r="EO93" s="11" t="str">
        <f t="shared" si="104"/>
        <v>(95)</v>
      </c>
    </row>
    <row r="94" spans="1:145" ht="15.75">
      <c r="A94" s="8" t="str">
        <f t="shared" si="105"/>
        <v>90(88)</v>
      </c>
      <c r="B94" s="35" t="s">
        <v>68</v>
      </c>
      <c r="C94" s="36" t="s">
        <v>120</v>
      </c>
      <c r="D94" s="21">
        <f t="shared" si="57"/>
        <v>902</v>
      </c>
      <c r="E94" s="19"/>
      <c r="F94" s="15">
        <f t="shared" si="58"/>
        <v>5</v>
      </c>
      <c r="G94" s="20">
        <f t="shared" si="59"/>
        <v>90.2</v>
      </c>
      <c r="H94" s="19"/>
      <c r="I94" s="15">
        <v>204</v>
      </c>
      <c r="J94" s="15"/>
      <c r="K94" s="15"/>
      <c r="L94" s="15"/>
      <c r="M94" s="15"/>
      <c r="N94" s="15"/>
      <c r="O94" s="15"/>
      <c r="P94" s="15">
        <v>156</v>
      </c>
      <c r="Q94" s="15">
        <v>156</v>
      </c>
      <c r="R94" s="54"/>
      <c r="S94" s="30"/>
      <c r="T94" s="55"/>
      <c r="U94" s="15"/>
      <c r="V94" s="71">
        <v>208</v>
      </c>
      <c r="W94" s="71"/>
      <c r="X94" s="15"/>
      <c r="Y94" s="15"/>
      <c r="Z94" s="15">
        <v>178</v>
      </c>
      <c r="AA94" s="15"/>
      <c r="AB94" s="25">
        <f t="shared" si="60"/>
        <v>19</v>
      </c>
      <c r="AC94" s="78" t="str">
        <f t="shared" si="61"/>
        <v>-</v>
      </c>
      <c r="AD94" s="78" t="str">
        <f t="shared" si="62"/>
        <v>-</v>
      </c>
      <c r="AE94" s="18">
        <v>88</v>
      </c>
      <c r="AF94" s="34">
        <v>90</v>
      </c>
      <c r="AG94" s="34">
        <f t="shared" si="63"/>
        <v>90</v>
      </c>
      <c r="AK94" s="11">
        <f t="shared" si="64"/>
        <v>2</v>
      </c>
      <c r="AL94" s="11">
        <f t="shared" si="65"/>
        <v>2</v>
      </c>
      <c r="AM94" s="11">
        <f t="shared" si="66"/>
        <v>1</v>
      </c>
      <c r="AN94" s="11">
        <f t="shared" si="67"/>
        <v>1</v>
      </c>
      <c r="AO94" s="11">
        <f t="shared" si="68"/>
        <v>1</v>
      </c>
      <c r="AP94" s="11">
        <f t="shared" si="69"/>
        <v>1</v>
      </c>
      <c r="AQ94" s="11">
        <f t="shared" si="70"/>
        <v>1</v>
      </c>
      <c r="AR94" s="11">
        <f t="shared" si="71"/>
        <v>2</v>
      </c>
      <c r="AS94" s="11">
        <f t="shared" si="72"/>
        <v>3</v>
      </c>
      <c r="AT94" s="11">
        <f t="shared" si="73"/>
        <v>2</v>
      </c>
      <c r="AU94" s="11">
        <f t="shared" si="74"/>
        <v>1</v>
      </c>
      <c r="AV94" s="11">
        <f t="shared" si="75"/>
        <v>1</v>
      </c>
      <c r="AW94" s="11">
        <f t="shared" si="76"/>
        <v>1</v>
      </c>
      <c r="AX94" s="11">
        <f t="shared" si="77"/>
        <v>2</v>
      </c>
      <c r="AY94" s="11">
        <f t="shared" si="78"/>
        <v>2</v>
      </c>
      <c r="AZ94" s="11">
        <f t="shared" si="79"/>
        <v>1</v>
      </c>
      <c r="BA94" s="11">
        <f t="shared" si="80"/>
        <v>1</v>
      </c>
      <c r="BB94" s="11">
        <f t="shared" si="81"/>
        <v>2</v>
      </c>
      <c r="BC94" s="11">
        <f t="shared" si="82"/>
        <v>2</v>
      </c>
      <c r="BE94" s="11">
        <f t="shared" si="83"/>
        <v>9</v>
      </c>
      <c r="BH94" s="11">
        <f t="shared" si="84"/>
        <v>208</v>
      </c>
      <c r="BI94" s="11">
        <f t="shared" si="85"/>
        <v>204</v>
      </c>
      <c r="BJ94" s="11">
        <f t="shared" si="86"/>
        <v>178</v>
      </c>
      <c r="BK94" s="11">
        <f t="shared" si="87"/>
        <v>156</v>
      </c>
      <c r="BL94" s="11">
        <f t="shared" si="88"/>
        <v>156</v>
      </c>
      <c r="BM94" s="11">
        <f t="shared" si="89"/>
      </c>
      <c r="BN94" s="11">
        <f t="shared" si="90"/>
      </c>
      <c r="BO94" s="11">
        <f t="shared" si="91"/>
      </c>
      <c r="BP94" s="11">
        <f t="shared" si="92"/>
      </c>
      <c r="BQ94" s="11">
        <f t="shared" si="93"/>
      </c>
      <c r="BR94" s="11">
        <f t="shared" si="94"/>
      </c>
      <c r="BS94" s="11">
        <f t="shared" si="95"/>
      </c>
      <c r="BT94" s="11">
        <f t="shared" si="96"/>
      </c>
      <c r="BU94" s="11">
        <f t="shared" si="97"/>
      </c>
      <c r="BV94" s="11">
        <f t="shared" si="98"/>
      </c>
      <c r="BW94" s="11" t="str">
        <f t="shared" si="99"/>
        <v>-</v>
      </c>
      <c r="BX94" s="11" t="str">
        <f t="shared" si="100"/>
        <v>-</v>
      </c>
      <c r="BY94" s="11">
        <f t="shared" si="101"/>
        <v>11</v>
      </c>
      <c r="CA94">
        <f t="shared" si="102"/>
        <v>902</v>
      </c>
      <c r="EL94" s="11">
        <v>90</v>
      </c>
      <c r="EN94" s="11">
        <f t="shared" si="103"/>
        <v>90</v>
      </c>
      <c r="EO94" s="11" t="str">
        <f t="shared" si="104"/>
        <v>(88)</v>
      </c>
    </row>
    <row r="95" spans="1:145" ht="15.75">
      <c r="A95" s="8" t="str">
        <f t="shared" si="105"/>
        <v>91(85)</v>
      </c>
      <c r="B95" s="9" t="s">
        <v>184</v>
      </c>
      <c r="C95" s="10" t="s">
        <v>45</v>
      </c>
      <c r="D95" s="21">
        <f t="shared" si="57"/>
        <v>842</v>
      </c>
      <c r="E95" s="19"/>
      <c r="F95" s="15">
        <f t="shared" si="58"/>
        <v>8</v>
      </c>
      <c r="G95" s="20">
        <f t="shared" si="59"/>
        <v>52.625</v>
      </c>
      <c r="H95" s="19"/>
      <c r="I95" s="15">
        <v>70</v>
      </c>
      <c r="J95" s="15">
        <v>129</v>
      </c>
      <c r="K95" s="15"/>
      <c r="L95" s="15"/>
      <c r="M95" s="15"/>
      <c r="N95" s="15"/>
      <c r="O95" s="15"/>
      <c r="P95" s="15">
        <v>101</v>
      </c>
      <c r="Q95" s="15">
        <v>78</v>
      </c>
      <c r="R95" s="54">
        <v>123</v>
      </c>
      <c r="S95" s="30">
        <v>128</v>
      </c>
      <c r="T95" s="55"/>
      <c r="U95" s="15"/>
      <c r="V95" s="71">
        <v>122</v>
      </c>
      <c r="W95" s="71"/>
      <c r="X95" s="15"/>
      <c r="Y95" s="15">
        <v>91</v>
      </c>
      <c r="Z95" s="15"/>
      <c r="AA95" s="15"/>
      <c r="AB95" s="25">
        <f t="shared" si="60"/>
        <v>19</v>
      </c>
      <c r="AC95" s="78" t="str">
        <f t="shared" si="61"/>
        <v>-</v>
      </c>
      <c r="AD95" s="78" t="str">
        <f t="shared" si="62"/>
        <v>-</v>
      </c>
      <c r="AE95" s="18">
        <v>85</v>
      </c>
      <c r="AF95" s="34">
        <v>91</v>
      </c>
      <c r="AG95" s="34">
        <f t="shared" si="63"/>
        <v>91</v>
      </c>
      <c r="AK95" s="11">
        <f t="shared" si="64"/>
        <v>2</v>
      </c>
      <c r="AL95" s="11">
        <f t="shared" si="65"/>
        <v>3</v>
      </c>
      <c r="AM95" s="11">
        <f t="shared" si="66"/>
        <v>2</v>
      </c>
      <c r="AN95" s="11">
        <f t="shared" si="67"/>
        <v>1</v>
      </c>
      <c r="AO95" s="11">
        <f t="shared" si="68"/>
        <v>1</v>
      </c>
      <c r="AP95" s="11">
        <f t="shared" si="69"/>
        <v>1</v>
      </c>
      <c r="AQ95" s="11">
        <f t="shared" si="70"/>
        <v>1</v>
      </c>
      <c r="AR95" s="11">
        <f t="shared" si="71"/>
        <v>2</v>
      </c>
      <c r="AS95" s="11">
        <f t="shared" si="72"/>
        <v>3</v>
      </c>
      <c r="AT95" s="11">
        <f t="shared" si="73"/>
        <v>3</v>
      </c>
      <c r="AU95" s="11">
        <f t="shared" si="74"/>
        <v>3</v>
      </c>
      <c r="AV95" s="11">
        <f t="shared" si="75"/>
        <v>2</v>
      </c>
      <c r="AW95" s="11">
        <f t="shared" si="76"/>
        <v>1</v>
      </c>
      <c r="AX95" s="11">
        <f t="shared" si="77"/>
        <v>2</v>
      </c>
      <c r="AY95" s="11">
        <f t="shared" si="78"/>
        <v>2</v>
      </c>
      <c r="AZ95" s="11">
        <f t="shared" si="79"/>
        <v>1</v>
      </c>
      <c r="BA95" s="11">
        <f t="shared" si="80"/>
        <v>2</v>
      </c>
      <c r="BB95" s="11">
        <f t="shared" si="81"/>
        <v>2</v>
      </c>
      <c r="BC95" s="11">
        <f t="shared" si="82"/>
        <v>1</v>
      </c>
      <c r="BE95" s="11">
        <f t="shared" si="83"/>
        <v>12</v>
      </c>
      <c r="BH95" s="11">
        <f t="shared" si="84"/>
        <v>129</v>
      </c>
      <c r="BI95" s="11">
        <f t="shared" si="85"/>
        <v>128</v>
      </c>
      <c r="BJ95" s="11">
        <f t="shared" si="86"/>
        <v>123</v>
      </c>
      <c r="BK95" s="11">
        <f t="shared" si="87"/>
        <v>122</v>
      </c>
      <c r="BL95" s="11">
        <f t="shared" si="88"/>
        <v>101</v>
      </c>
      <c r="BM95" s="11">
        <f t="shared" si="89"/>
        <v>91</v>
      </c>
      <c r="BN95" s="11">
        <f t="shared" si="90"/>
        <v>78</v>
      </c>
      <c r="BO95" s="11">
        <f t="shared" si="91"/>
        <v>70</v>
      </c>
      <c r="BP95" s="11">
        <f t="shared" si="92"/>
      </c>
      <c r="BQ95" s="11">
        <f t="shared" si="93"/>
      </c>
      <c r="BR95" s="11">
        <f t="shared" si="94"/>
      </c>
      <c r="BS95" s="11">
        <f t="shared" si="95"/>
      </c>
      <c r="BT95" s="11">
        <f t="shared" si="96"/>
      </c>
      <c r="BU95" s="11">
        <f t="shared" si="97"/>
      </c>
      <c r="BV95" s="11">
        <f t="shared" si="98"/>
      </c>
      <c r="BW95" s="11" t="str">
        <f t="shared" si="99"/>
        <v>-</v>
      </c>
      <c r="BX95" s="11" t="str">
        <f t="shared" si="100"/>
        <v>-</v>
      </c>
      <c r="BY95" s="11">
        <f t="shared" si="101"/>
        <v>8</v>
      </c>
      <c r="CA95">
        <f t="shared" si="102"/>
        <v>842</v>
      </c>
      <c r="EL95" s="11">
        <v>91</v>
      </c>
      <c r="EN95" s="11">
        <f t="shared" si="103"/>
        <v>91</v>
      </c>
      <c r="EO95" s="11" t="str">
        <f t="shared" si="104"/>
        <v>(85)</v>
      </c>
    </row>
    <row r="96" spans="1:145" ht="15.75">
      <c r="A96" s="8" t="str">
        <f t="shared" si="105"/>
        <v>92(108)</v>
      </c>
      <c r="B96" s="9" t="s">
        <v>70</v>
      </c>
      <c r="C96" s="10" t="s">
        <v>130</v>
      </c>
      <c r="D96" s="21">
        <f t="shared" si="57"/>
        <v>809</v>
      </c>
      <c r="E96" s="19"/>
      <c r="F96" s="15">
        <f t="shared" si="58"/>
        <v>3</v>
      </c>
      <c r="G96" s="20">
        <f t="shared" si="59"/>
        <v>134.83333333333334</v>
      </c>
      <c r="H96" s="19"/>
      <c r="I96" s="15"/>
      <c r="J96" s="15"/>
      <c r="K96" s="15"/>
      <c r="L96" s="15">
        <v>271</v>
      </c>
      <c r="M96" s="15"/>
      <c r="N96" s="15"/>
      <c r="O96" s="15"/>
      <c r="P96" s="15"/>
      <c r="Q96" s="15"/>
      <c r="R96" s="54"/>
      <c r="S96" s="30"/>
      <c r="T96" s="55"/>
      <c r="U96" s="15"/>
      <c r="V96" s="71"/>
      <c r="W96" s="71"/>
      <c r="X96" s="15"/>
      <c r="Y96" s="15"/>
      <c r="Z96" s="15">
        <v>318</v>
      </c>
      <c r="AA96" s="15">
        <v>220</v>
      </c>
      <c r="AB96" s="25">
        <f t="shared" si="60"/>
        <v>19</v>
      </c>
      <c r="AC96" s="78" t="str">
        <f t="shared" si="61"/>
        <v>-</v>
      </c>
      <c r="AD96" s="78" t="str">
        <f t="shared" si="62"/>
        <v>-</v>
      </c>
      <c r="AE96" s="18">
        <v>108</v>
      </c>
      <c r="AF96" s="34">
        <v>92</v>
      </c>
      <c r="AG96" s="34">
        <f t="shared" si="63"/>
        <v>92</v>
      </c>
      <c r="AK96" s="11">
        <f t="shared" si="64"/>
        <v>1</v>
      </c>
      <c r="AL96" s="11">
        <f t="shared" si="65"/>
        <v>1</v>
      </c>
      <c r="AM96" s="11">
        <f t="shared" si="66"/>
        <v>1</v>
      </c>
      <c r="AN96" s="11">
        <f t="shared" si="67"/>
        <v>2</v>
      </c>
      <c r="AO96" s="11">
        <f t="shared" si="68"/>
        <v>2</v>
      </c>
      <c r="AP96" s="11">
        <f t="shared" si="69"/>
        <v>1</v>
      </c>
      <c r="AQ96" s="11">
        <f t="shared" si="70"/>
        <v>1</v>
      </c>
      <c r="AR96" s="11">
        <f t="shared" si="71"/>
        <v>1</v>
      </c>
      <c r="AS96" s="11">
        <f t="shared" si="72"/>
        <v>1</v>
      </c>
      <c r="AT96" s="11">
        <f t="shared" si="73"/>
        <v>1</v>
      </c>
      <c r="AU96" s="11">
        <f t="shared" si="74"/>
        <v>1</v>
      </c>
      <c r="AV96" s="11">
        <f t="shared" si="75"/>
        <v>1</v>
      </c>
      <c r="AW96" s="11">
        <f t="shared" si="76"/>
        <v>1</v>
      </c>
      <c r="AX96" s="11">
        <f t="shared" si="77"/>
        <v>1</v>
      </c>
      <c r="AY96" s="11">
        <f t="shared" si="78"/>
        <v>1</v>
      </c>
      <c r="AZ96" s="11">
        <f t="shared" si="79"/>
        <v>1</v>
      </c>
      <c r="BA96" s="11">
        <f t="shared" si="80"/>
        <v>1</v>
      </c>
      <c r="BB96" s="11">
        <f t="shared" si="81"/>
        <v>2</v>
      </c>
      <c r="BC96" s="11">
        <f t="shared" si="82"/>
        <v>3</v>
      </c>
      <c r="BE96" s="11">
        <f t="shared" si="83"/>
        <v>4</v>
      </c>
      <c r="BH96" s="11">
        <f t="shared" si="84"/>
        <v>318</v>
      </c>
      <c r="BI96" s="11">
        <f t="shared" si="85"/>
        <v>271</v>
      </c>
      <c r="BJ96" s="11">
        <f t="shared" si="86"/>
        <v>220</v>
      </c>
      <c r="BK96" s="11">
        <f t="shared" si="87"/>
      </c>
      <c r="BL96" s="11">
        <f t="shared" si="88"/>
      </c>
      <c r="BM96" s="11">
        <f t="shared" si="89"/>
      </c>
      <c r="BN96" s="11">
        <f t="shared" si="90"/>
      </c>
      <c r="BO96" s="11">
        <f t="shared" si="91"/>
      </c>
      <c r="BP96" s="11">
        <f t="shared" si="92"/>
      </c>
      <c r="BQ96" s="11">
        <f t="shared" si="93"/>
      </c>
      <c r="BR96" s="11">
        <f t="shared" si="94"/>
      </c>
      <c r="BS96" s="11">
        <f t="shared" si="95"/>
      </c>
      <c r="BT96" s="11">
        <f t="shared" si="96"/>
      </c>
      <c r="BU96" s="11">
        <f t="shared" si="97"/>
      </c>
      <c r="BV96" s="11">
        <f t="shared" si="98"/>
      </c>
      <c r="BW96" s="11" t="str">
        <f t="shared" si="99"/>
        <v>-</v>
      </c>
      <c r="BX96" s="11" t="str">
        <f t="shared" si="100"/>
        <v>-</v>
      </c>
      <c r="BY96" s="11">
        <f t="shared" si="101"/>
        <v>13</v>
      </c>
      <c r="CA96">
        <f t="shared" si="102"/>
        <v>809</v>
      </c>
      <c r="EL96" s="11">
        <v>92</v>
      </c>
      <c r="EN96" s="11">
        <f t="shared" si="103"/>
        <v>92</v>
      </c>
      <c r="EO96" s="11" t="str">
        <f t="shared" si="104"/>
        <v>(108)</v>
      </c>
    </row>
    <row r="97" spans="1:145" ht="15.75">
      <c r="A97" s="8" t="str">
        <f t="shared" si="105"/>
        <v>93(102)</v>
      </c>
      <c r="B97" s="35" t="s">
        <v>302</v>
      </c>
      <c r="C97" s="36" t="s">
        <v>300</v>
      </c>
      <c r="D97" s="21">
        <f t="shared" si="57"/>
        <v>792</v>
      </c>
      <c r="E97" s="19"/>
      <c r="F97" s="15">
        <f t="shared" si="58"/>
        <v>6</v>
      </c>
      <c r="G97" s="20">
        <f t="shared" si="59"/>
        <v>66</v>
      </c>
      <c r="H97" s="19"/>
      <c r="I97" s="15"/>
      <c r="J97" s="15"/>
      <c r="K97" s="15"/>
      <c r="L97" s="15"/>
      <c r="M97" s="15"/>
      <c r="N97" s="15"/>
      <c r="O97" s="15"/>
      <c r="P97" s="15"/>
      <c r="Q97" s="15"/>
      <c r="R97" s="54">
        <v>123</v>
      </c>
      <c r="S97" s="30"/>
      <c r="T97" s="55"/>
      <c r="U97" s="15">
        <v>67</v>
      </c>
      <c r="V97" s="71">
        <v>164</v>
      </c>
      <c r="W97" s="71"/>
      <c r="X97" s="15"/>
      <c r="Y97" s="15">
        <v>127</v>
      </c>
      <c r="Z97" s="15">
        <v>165</v>
      </c>
      <c r="AA97" s="15">
        <v>146</v>
      </c>
      <c r="AB97" s="25">
        <f t="shared" si="60"/>
        <v>19</v>
      </c>
      <c r="AC97" s="78" t="str">
        <f t="shared" si="61"/>
        <v>-</v>
      </c>
      <c r="AD97" s="78" t="str">
        <f t="shared" si="62"/>
        <v>-</v>
      </c>
      <c r="AE97" s="18">
        <v>102</v>
      </c>
      <c r="AF97" s="34">
        <v>93</v>
      </c>
      <c r="AG97" s="34">
        <f t="shared" si="63"/>
        <v>93</v>
      </c>
      <c r="AK97" s="11">
        <f t="shared" si="64"/>
        <v>1</v>
      </c>
      <c r="AL97" s="11">
        <f t="shared" si="65"/>
        <v>1</v>
      </c>
      <c r="AM97" s="11">
        <f t="shared" si="66"/>
        <v>1</v>
      </c>
      <c r="AN97" s="11">
        <f t="shared" si="67"/>
        <v>1</v>
      </c>
      <c r="AO97" s="11">
        <f t="shared" si="68"/>
        <v>1</v>
      </c>
      <c r="AP97" s="11">
        <f t="shared" si="69"/>
        <v>1</v>
      </c>
      <c r="AQ97" s="11">
        <f t="shared" si="70"/>
        <v>1</v>
      </c>
      <c r="AR97" s="11">
        <f t="shared" si="71"/>
        <v>1</v>
      </c>
      <c r="AS97" s="11">
        <f t="shared" si="72"/>
        <v>1</v>
      </c>
      <c r="AT97" s="11">
        <f t="shared" si="73"/>
        <v>2</v>
      </c>
      <c r="AU97" s="11">
        <f t="shared" si="74"/>
        <v>2</v>
      </c>
      <c r="AV97" s="11">
        <f t="shared" si="75"/>
        <v>1</v>
      </c>
      <c r="AW97" s="11">
        <f t="shared" si="76"/>
        <v>2</v>
      </c>
      <c r="AX97" s="11">
        <f t="shared" si="77"/>
        <v>3</v>
      </c>
      <c r="AY97" s="11">
        <f t="shared" si="78"/>
        <v>2</v>
      </c>
      <c r="AZ97" s="11">
        <f t="shared" si="79"/>
        <v>1</v>
      </c>
      <c r="BA97" s="11">
        <f t="shared" si="80"/>
        <v>2</v>
      </c>
      <c r="BB97" s="11">
        <f t="shared" si="81"/>
        <v>3</v>
      </c>
      <c r="BC97" s="11">
        <f t="shared" si="82"/>
        <v>3</v>
      </c>
      <c r="BE97" s="11">
        <f t="shared" si="83"/>
        <v>8</v>
      </c>
      <c r="BH97" s="11">
        <f t="shared" si="84"/>
        <v>165</v>
      </c>
      <c r="BI97" s="11">
        <f t="shared" si="85"/>
        <v>164</v>
      </c>
      <c r="BJ97" s="11">
        <f t="shared" si="86"/>
        <v>146</v>
      </c>
      <c r="BK97" s="11">
        <f t="shared" si="87"/>
        <v>127</v>
      </c>
      <c r="BL97" s="11">
        <f t="shared" si="88"/>
        <v>123</v>
      </c>
      <c r="BM97" s="11">
        <f t="shared" si="89"/>
        <v>67</v>
      </c>
      <c r="BN97" s="11">
        <f t="shared" si="90"/>
      </c>
      <c r="BO97" s="11">
        <f t="shared" si="91"/>
      </c>
      <c r="BP97" s="11">
        <f t="shared" si="92"/>
      </c>
      <c r="BQ97" s="11">
        <f t="shared" si="93"/>
      </c>
      <c r="BR97" s="11">
        <f t="shared" si="94"/>
      </c>
      <c r="BS97" s="11">
        <f t="shared" si="95"/>
      </c>
      <c r="BT97" s="11">
        <f t="shared" si="96"/>
      </c>
      <c r="BU97" s="11">
        <f t="shared" si="97"/>
      </c>
      <c r="BV97" s="11">
        <f t="shared" si="98"/>
      </c>
      <c r="BW97" s="11" t="str">
        <f t="shared" si="99"/>
        <v>-</v>
      </c>
      <c r="BX97" s="11" t="str">
        <f t="shared" si="100"/>
        <v>-</v>
      </c>
      <c r="BY97" s="11">
        <f t="shared" si="101"/>
        <v>10</v>
      </c>
      <c r="CA97">
        <f t="shared" si="102"/>
        <v>792</v>
      </c>
      <c r="EL97" s="11">
        <v>93</v>
      </c>
      <c r="EN97" s="11">
        <f t="shared" si="103"/>
        <v>93</v>
      </c>
      <c r="EO97" s="11" t="str">
        <f t="shared" si="104"/>
        <v>(102)</v>
      </c>
    </row>
    <row r="98" spans="1:145" ht="15.75">
      <c r="A98" s="8" t="str">
        <f t="shared" si="105"/>
        <v>94(92)</v>
      </c>
      <c r="B98" s="9" t="s">
        <v>141</v>
      </c>
      <c r="C98" s="10" t="s">
        <v>83</v>
      </c>
      <c r="D98" s="21">
        <f t="shared" si="57"/>
        <v>791</v>
      </c>
      <c r="E98" s="19"/>
      <c r="F98" s="15">
        <f t="shared" si="58"/>
        <v>4</v>
      </c>
      <c r="G98" s="20">
        <f t="shared" si="59"/>
        <v>98.875</v>
      </c>
      <c r="H98" s="19"/>
      <c r="I98" s="15"/>
      <c r="J98" s="15"/>
      <c r="K98" s="15"/>
      <c r="L98" s="15">
        <v>210</v>
      </c>
      <c r="M98" s="15">
        <v>174</v>
      </c>
      <c r="N98" s="15"/>
      <c r="O98" s="15"/>
      <c r="P98" s="15"/>
      <c r="Q98" s="15"/>
      <c r="R98" s="54"/>
      <c r="S98" s="30"/>
      <c r="T98" s="55">
        <v>222</v>
      </c>
      <c r="U98" s="15"/>
      <c r="V98" s="71"/>
      <c r="W98" s="71"/>
      <c r="X98" s="15">
        <v>185</v>
      </c>
      <c r="Y98" s="15"/>
      <c r="Z98" s="15"/>
      <c r="AA98" s="15"/>
      <c r="AB98" s="25">
        <f t="shared" si="60"/>
        <v>19</v>
      </c>
      <c r="AC98" s="78" t="str">
        <f t="shared" si="61"/>
        <v>-</v>
      </c>
      <c r="AD98" s="78" t="str">
        <f t="shared" si="62"/>
        <v>-</v>
      </c>
      <c r="AE98" s="18">
        <v>92</v>
      </c>
      <c r="AF98" s="34">
        <v>94</v>
      </c>
      <c r="AG98" s="34">
        <f t="shared" si="63"/>
        <v>94</v>
      </c>
      <c r="AK98" s="11">
        <f t="shared" si="64"/>
        <v>1</v>
      </c>
      <c r="AL98" s="11">
        <f t="shared" si="65"/>
        <v>1</v>
      </c>
      <c r="AM98" s="11">
        <f t="shared" si="66"/>
        <v>1</v>
      </c>
      <c r="AN98" s="11">
        <f t="shared" si="67"/>
        <v>2</v>
      </c>
      <c r="AO98" s="11">
        <f t="shared" si="68"/>
        <v>3</v>
      </c>
      <c r="AP98" s="11">
        <f t="shared" si="69"/>
        <v>2</v>
      </c>
      <c r="AQ98" s="11">
        <f t="shared" si="70"/>
        <v>1</v>
      </c>
      <c r="AR98" s="11">
        <f t="shared" si="71"/>
        <v>1</v>
      </c>
      <c r="AS98" s="11">
        <f t="shared" si="72"/>
        <v>1</v>
      </c>
      <c r="AT98" s="11">
        <f t="shared" si="73"/>
        <v>1</v>
      </c>
      <c r="AU98" s="11">
        <f t="shared" si="74"/>
        <v>1</v>
      </c>
      <c r="AV98" s="11">
        <f t="shared" si="75"/>
        <v>2</v>
      </c>
      <c r="AW98" s="11">
        <f t="shared" si="76"/>
        <v>2</v>
      </c>
      <c r="AX98" s="11">
        <f t="shared" si="77"/>
        <v>1</v>
      </c>
      <c r="AY98" s="11">
        <f t="shared" si="78"/>
        <v>1</v>
      </c>
      <c r="AZ98" s="11">
        <f t="shared" si="79"/>
        <v>2</v>
      </c>
      <c r="BA98" s="11">
        <f t="shared" si="80"/>
        <v>2</v>
      </c>
      <c r="BB98" s="11">
        <f t="shared" si="81"/>
        <v>1</v>
      </c>
      <c r="BC98" s="11">
        <f t="shared" si="82"/>
        <v>1</v>
      </c>
      <c r="BE98" s="11">
        <f t="shared" si="83"/>
        <v>7</v>
      </c>
      <c r="BH98" s="11">
        <f t="shared" si="84"/>
        <v>222</v>
      </c>
      <c r="BI98" s="11">
        <f t="shared" si="85"/>
        <v>210</v>
      </c>
      <c r="BJ98" s="11">
        <f t="shared" si="86"/>
        <v>185</v>
      </c>
      <c r="BK98" s="11">
        <f t="shared" si="87"/>
        <v>174</v>
      </c>
      <c r="BL98" s="11">
        <f t="shared" si="88"/>
      </c>
      <c r="BM98" s="11">
        <f t="shared" si="89"/>
      </c>
      <c r="BN98" s="11">
        <f t="shared" si="90"/>
      </c>
      <c r="BO98" s="11">
        <f t="shared" si="91"/>
      </c>
      <c r="BP98" s="11">
        <f t="shared" si="92"/>
      </c>
      <c r="BQ98" s="11">
        <f t="shared" si="93"/>
      </c>
      <c r="BR98" s="11">
        <f t="shared" si="94"/>
      </c>
      <c r="BS98" s="11">
        <f t="shared" si="95"/>
      </c>
      <c r="BT98" s="11">
        <f t="shared" si="96"/>
      </c>
      <c r="BU98" s="11">
        <f t="shared" si="97"/>
      </c>
      <c r="BV98" s="11">
        <f t="shared" si="98"/>
      </c>
      <c r="BW98" s="11" t="str">
        <f t="shared" si="99"/>
        <v>-</v>
      </c>
      <c r="BX98" s="11" t="str">
        <f t="shared" si="100"/>
        <v>-</v>
      </c>
      <c r="BY98" s="11">
        <f t="shared" si="101"/>
        <v>12</v>
      </c>
      <c r="CA98">
        <f t="shared" si="102"/>
        <v>791</v>
      </c>
      <c r="EL98" s="11">
        <v>94</v>
      </c>
      <c r="EN98" s="11">
        <f t="shared" si="103"/>
        <v>94</v>
      </c>
      <c r="EO98" s="11" t="str">
        <f t="shared" si="104"/>
        <v>(92)</v>
      </c>
    </row>
    <row r="99" spans="1:145" ht="15.75">
      <c r="A99" s="8" t="str">
        <f t="shared" si="105"/>
        <v>95(94)</v>
      </c>
      <c r="B99" s="9" t="s">
        <v>199</v>
      </c>
      <c r="C99" s="10" t="s">
        <v>45</v>
      </c>
      <c r="D99" s="21">
        <f t="shared" si="57"/>
        <v>759</v>
      </c>
      <c r="E99" s="19"/>
      <c r="F99" s="15">
        <f t="shared" si="58"/>
        <v>4</v>
      </c>
      <c r="G99" s="20">
        <f t="shared" si="59"/>
        <v>94.875</v>
      </c>
      <c r="H99" s="19"/>
      <c r="I99" s="15"/>
      <c r="J99" s="15"/>
      <c r="K99" s="15"/>
      <c r="L99" s="15"/>
      <c r="M99" s="15"/>
      <c r="N99" s="15"/>
      <c r="O99" s="15"/>
      <c r="P99" s="15"/>
      <c r="Q99" s="15">
        <v>187</v>
      </c>
      <c r="R99" s="54">
        <v>212</v>
      </c>
      <c r="S99" s="30"/>
      <c r="T99" s="55"/>
      <c r="U99" s="15">
        <v>140</v>
      </c>
      <c r="V99" s="71">
        <v>220</v>
      </c>
      <c r="W99" s="71"/>
      <c r="X99" s="15"/>
      <c r="Y99" s="15"/>
      <c r="Z99" s="15"/>
      <c r="AA99" s="15"/>
      <c r="AB99" s="25">
        <f t="shared" si="60"/>
        <v>19</v>
      </c>
      <c r="AC99" s="78" t="str">
        <f t="shared" si="61"/>
        <v>-</v>
      </c>
      <c r="AD99" s="78" t="str">
        <f t="shared" si="62"/>
        <v>-</v>
      </c>
      <c r="AE99" s="18">
        <v>94</v>
      </c>
      <c r="AF99" s="34">
        <v>95</v>
      </c>
      <c r="AG99" s="34">
        <f t="shared" si="63"/>
        <v>95</v>
      </c>
      <c r="AK99" s="11">
        <f t="shared" si="64"/>
        <v>1</v>
      </c>
      <c r="AL99" s="11">
        <f t="shared" si="65"/>
        <v>1</v>
      </c>
      <c r="AM99" s="11">
        <f t="shared" si="66"/>
        <v>1</v>
      </c>
      <c r="AN99" s="11">
        <f t="shared" si="67"/>
        <v>1</v>
      </c>
      <c r="AO99" s="11">
        <f t="shared" si="68"/>
        <v>1</v>
      </c>
      <c r="AP99" s="11">
        <f t="shared" si="69"/>
        <v>1</v>
      </c>
      <c r="AQ99" s="11">
        <f t="shared" si="70"/>
        <v>1</v>
      </c>
      <c r="AR99" s="11">
        <f t="shared" si="71"/>
        <v>1</v>
      </c>
      <c r="AS99" s="11">
        <f t="shared" si="72"/>
        <v>2</v>
      </c>
      <c r="AT99" s="11">
        <f t="shared" si="73"/>
        <v>3</v>
      </c>
      <c r="AU99" s="11">
        <f t="shared" si="74"/>
        <v>2</v>
      </c>
      <c r="AV99" s="11">
        <f t="shared" si="75"/>
        <v>1</v>
      </c>
      <c r="AW99" s="11">
        <f t="shared" si="76"/>
        <v>2</v>
      </c>
      <c r="AX99" s="11">
        <f t="shared" si="77"/>
        <v>3</v>
      </c>
      <c r="AY99" s="11">
        <f t="shared" si="78"/>
        <v>2</v>
      </c>
      <c r="AZ99" s="11">
        <f t="shared" si="79"/>
        <v>1</v>
      </c>
      <c r="BA99" s="11">
        <f t="shared" si="80"/>
        <v>1</v>
      </c>
      <c r="BB99" s="11">
        <f t="shared" si="81"/>
        <v>1</v>
      </c>
      <c r="BC99" s="11">
        <f t="shared" si="82"/>
        <v>1</v>
      </c>
      <c r="BE99" s="11">
        <f t="shared" si="83"/>
        <v>6</v>
      </c>
      <c r="BH99" s="11">
        <f t="shared" si="84"/>
        <v>220</v>
      </c>
      <c r="BI99" s="11">
        <f t="shared" si="85"/>
        <v>212</v>
      </c>
      <c r="BJ99" s="11">
        <f t="shared" si="86"/>
        <v>187</v>
      </c>
      <c r="BK99" s="11">
        <f t="shared" si="87"/>
        <v>140</v>
      </c>
      <c r="BL99" s="11">
        <f t="shared" si="88"/>
      </c>
      <c r="BM99" s="11">
        <f t="shared" si="89"/>
      </c>
      <c r="BN99" s="11">
        <f t="shared" si="90"/>
      </c>
      <c r="BO99" s="11">
        <f t="shared" si="91"/>
      </c>
      <c r="BP99" s="11">
        <f t="shared" si="92"/>
      </c>
      <c r="BQ99" s="11">
        <f t="shared" si="93"/>
      </c>
      <c r="BR99" s="11">
        <f t="shared" si="94"/>
      </c>
      <c r="BS99" s="11">
        <f t="shared" si="95"/>
      </c>
      <c r="BT99" s="11">
        <f t="shared" si="96"/>
      </c>
      <c r="BU99" s="11">
        <f t="shared" si="97"/>
      </c>
      <c r="BV99" s="11">
        <f t="shared" si="98"/>
      </c>
      <c r="BW99" s="11" t="str">
        <f t="shared" si="99"/>
        <v>-</v>
      </c>
      <c r="BX99" s="11" t="str">
        <f t="shared" si="100"/>
        <v>-</v>
      </c>
      <c r="BY99" s="11">
        <f t="shared" si="101"/>
        <v>12</v>
      </c>
      <c r="CA99">
        <f t="shared" si="102"/>
        <v>759</v>
      </c>
      <c r="EL99" s="11">
        <v>95</v>
      </c>
      <c r="EN99" s="11">
        <f t="shared" si="103"/>
        <v>95</v>
      </c>
      <c r="EO99" s="11" t="str">
        <f t="shared" si="104"/>
        <v>(94)</v>
      </c>
    </row>
    <row r="100" spans="1:145" ht="15.75">
      <c r="A100" s="8" t="str">
        <f t="shared" si="105"/>
        <v>96(95)</v>
      </c>
      <c r="B100" s="9" t="s">
        <v>113</v>
      </c>
      <c r="C100" s="10" t="s">
        <v>120</v>
      </c>
      <c r="D100" s="21">
        <f t="shared" si="57"/>
        <v>749</v>
      </c>
      <c r="E100" s="19"/>
      <c r="F100" s="15">
        <f t="shared" si="58"/>
        <v>3</v>
      </c>
      <c r="G100" s="20">
        <f t="shared" si="59"/>
        <v>124.83333333333333</v>
      </c>
      <c r="H100" s="19"/>
      <c r="I100" s="15"/>
      <c r="J100" s="15">
        <v>209</v>
      </c>
      <c r="K100" s="15"/>
      <c r="L100" s="15"/>
      <c r="M100" s="15"/>
      <c r="N100" s="15"/>
      <c r="O100" s="15"/>
      <c r="P100" s="15"/>
      <c r="Q100" s="15">
        <v>266</v>
      </c>
      <c r="R100" s="54">
        <v>274</v>
      </c>
      <c r="S100" s="30"/>
      <c r="T100" s="55"/>
      <c r="U100" s="15"/>
      <c r="V100" s="71"/>
      <c r="W100" s="71"/>
      <c r="X100" s="15"/>
      <c r="Y100" s="15"/>
      <c r="Z100" s="15"/>
      <c r="AA100" s="15"/>
      <c r="AB100" s="25">
        <f t="shared" si="60"/>
        <v>19</v>
      </c>
      <c r="AC100" s="78" t="str">
        <f t="shared" si="61"/>
        <v>-</v>
      </c>
      <c r="AD100" s="78" t="str">
        <f t="shared" si="62"/>
        <v>-</v>
      </c>
      <c r="AE100" s="18">
        <v>95</v>
      </c>
      <c r="AF100" s="34">
        <v>96</v>
      </c>
      <c r="AG100" s="34">
        <f t="shared" si="63"/>
        <v>96</v>
      </c>
      <c r="AK100" s="11">
        <f t="shared" si="64"/>
        <v>1</v>
      </c>
      <c r="AL100" s="11">
        <f t="shared" si="65"/>
        <v>2</v>
      </c>
      <c r="AM100" s="11">
        <f t="shared" si="66"/>
        <v>2</v>
      </c>
      <c r="AN100" s="11">
        <f t="shared" si="67"/>
        <v>1</v>
      </c>
      <c r="AO100" s="11">
        <f t="shared" si="68"/>
        <v>1</v>
      </c>
      <c r="AP100" s="11">
        <f t="shared" si="69"/>
        <v>1</v>
      </c>
      <c r="AQ100" s="11">
        <f t="shared" si="70"/>
        <v>1</v>
      </c>
      <c r="AR100" s="11">
        <f t="shared" si="71"/>
        <v>1</v>
      </c>
      <c r="AS100" s="11">
        <f t="shared" si="72"/>
        <v>2</v>
      </c>
      <c r="AT100" s="11">
        <f t="shared" si="73"/>
        <v>3</v>
      </c>
      <c r="AU100" s="11">
        <f t="shared" si="74"/>
        <v>2</v>
      </c>
      <c r="AV100" s="11">
        <f t="shared" si="75"/>
        <v>1</v>
      </c>
      <c r="AW100" s="11">
        <f t="shared" si="76"/>
        <v>1</v>
      </c>
      <c r="AX100" s="11">
        <f t="shared" si="77"/>
        <v>1</v>
      </c>
      <c r="AY100" s="11">
        <f t="shared" si="78"/>
        <v>1</v>
      </c>
      <c r="AZ100" s="11">
        <f t="shared" si="79"/>
        <v>1</v>
      </c>
      <c r="BA100" s="11">
        <f t="shared" si="80"/>
        <v>1</v>
      </c>
      <c r="BB100" s="11">
        <f t="shared" si="81"/>
        <v>1</v>
      </c>
      <c r="BC100" s="11">
        <f t="shared" si="82"/>
        <v>1</v>
      </c>
      <c r="BE100" s="11">
        <f t="shared" si="83"/>
        <v>5</v>
      </c>
      <c r="BH100" s="11">
        <f t="shared" si="84"/>
        <v>274</v>
      </c>
      <c r="BI100" s="11">
        <f t="shared" si="85"/>
        <v>266</v>
      </c>
      <c r="BJ100" s="11">
        <f t="shared" si="86"/>
        <v>209</v>
      </c>
      <c r="BK100" s="11">
        <f t="shared" si="87"/>
      </c>
      <c r="BL100" s="11">
        <f t="shared" si="88"/>
      </c>
      <c r="BM100" s="11">
        <f t="shared" si="89"/>
      </c>
      <c r="BN100" s="11">
        <f t="shared" si="90"/>
      </c>
      <c r="BO100" s="11">
        <f t="shared" si="91"/>
      </c>
      <c r="BP100" s="11">
        <f t="shared" si="92"/>
      </c>
      <c r="BQ100" s="11">
        <f t="shared" si="93"/>
      </c>
      <c r="BR100" s="11">
        <f t="shared" si="94"/>
      </c>
      <c r="BS100" s="11">
        <f t="shared" si="95"/>
      </c>
      <c r="BT100" s="11">
        <f t="shared" si="96"/>
      </c>
      <c r="BU100" s="11">
        <f t="shared" si="97"/>
      </c>
      <c r="BV100" s="11">
        <f t="shared" si="98"/>
      </c>
      <c r="BW100" s="11" t="str">
        <f t="shared" si="99"/>
        <v>-</v>
      </c>
      <c r="BX100" s="11" t="str">
        <f t="shared" si="100"/>
        <v>-</v>
      </c>
      <c r="BY100" s="11">
        <f t="shared" si="101"/>
        <v>13</v>
      </c>
      <c r="CA100">
        <f t="shared" si="102"/>
        <v>749</v>
      </c>
      <c r="EL100" s="11">
        <v>96</v>
      </c>
      <c r="EN100" s="11">
        <f t="shared" si="103"/>
        <v>96</v>
      </c>
      <c r="EO100" s="11" t="str">
        <f t="shared" si="104"/>
        <v>(95)</v>
      </c>
    </row>
    <row r="101" spans="1:145" ht="15.75">
      <c r="A101" s="8" t="str">
        <f t="shared" si="105"/>
        <v>97(97)</v>
      </c>
      <c r="B101" s="9" t="s">
        <v>102</v>
      </c>
      <c r="C101" s="10" t="s">
        <v>120</v>
      </c>
      <c r="D101" s="21">
        <f aca="true" t="shared" si="106" ref="D101:D132">SUM(BH101:BT101)</f>
        <v>739</v>
      </c>
      <c r="E101" s="19"/>
      <c r="F101" s="15">
        <f aca="true" t="shared" si="107" ref="F101:F132">COUNT(I101:AA101)</f>
        <v>4</v>
      </c>
      <c r="G101" s="20">
        <f aca="true" t="shared" si="108" ref="G101:G132">SUM((CA101)/(F101*2))</f>
        <v>92.375</v>
      </c>
      <c r="H101" s="19"/>
      <c r="I101" s="15"/>
      <c r="J101" s="15">
        <v>179</v>
      </c>
      <c r="K101" s="15"/>
      <c r="L101" s="15">
        <v>253</v>
      </c>
      <c r="M101" s="15"/>
      <c r="N101" s="15"/>
      <c r="O101" s="15"/>
      <c r="P101" s="15"/>
      <c r="Q101" s="15">
        <v>143</v>
      </c>
      <c r="R101" s="54">
        <v>164</v>
      </c>
      <c r="S101" s="30"/>
      <c r="T101" s="55"/>
      <c r="U101" s="15"/>
      <c r="V101" s="71"/>
      <c r="W101" s="71"/>
      <c r="X101" s="15"/>
      <c r="Y101" s="15"/>
      <c r="Z101" s="15"/>
      <c r="AA101" s="15"/>
      <c r="AB101" s="25">
        <f aca="true" t="shared" si="109" ref="AB101:AB132">SUM($I$3:$AA$3)</f>
        <v>19</v>
      </c>
      <c r="AC101" s="78" t="str">
        <f aca="true" t="shared" si="110" ref="AC101:AC132">BW101</f>
        <v>-</v>
      </c>
      <c r="AD101" s="78" t="str">
        <f aca="true" t="shared" si="111" ref="AD101:AD132">BX101</f>
        <v>-</v>
      </c>
      <c r="AE101" s="18">
        <v>97</v>
      </c>
      <c r="AF101" s="34">
        <v>97</v>
      </c>
      <c r="AG101" s="34">
        <f aca="true" t="shared" si="112" ref="AG101:AG119">IF(F101&gt;1,ROW($A97:$IV97),"-")</f>
        <v>97</v>
      </c>
      <c r="AK101" s="11">
        <f t="shared" si="64"/>
        <v>1</v>
      </c>
      <c r="AL101" s="11">
        <f t="shared" si="65"/>
        <v>2</v>
      </c>
      <c r="AM101" s="11">
        <f t="shared" si="66"/>
        <v>2</v>
      </c>
      <c r="AN101" s="11">
        <f t="shared" si="67"/>
        <v>2</v>
      </c>
      <c r="AO101" s="11">
        <f t="shared" si="68"/>
        <v>2</v>
      </c>
      <c r="AP101" s="11">
        <f t="shared" si="69"/>
        <v>1</v>
      </c>
      <c r="AQ101" s="11">
        <f t="shared" si="70"/>
        <v>1</v>
      </c>
      <c r="AR101" s="11">
        <f t="shared" si="71"/>
        <v>1</v>
      </c>
      <c r="AS101" s="11">
        <f t="shared" si="72"/>
        <v>2</v>
      </c>
      <c r="AT101" s="11">
        <f t="shared" si="73"/>
        <v>3</v>
      </c>
      <c r="AU101" s="11">
        <f t="shared" si="74"/>
        <v>2</v>
      </c>
      <c r="AV101" s="11">
        <f t="shared" si="75"/>
        <v>1</v>
      </c>
      <c r="AW101" s="11">
        <f t="shared" si="76"/>
        <v>1</v>
      </c>
      <c r="AX101" s="11">
        <f t="shared" si="77"/>
        <v>1</v>
      </c>
      <c r="AY101" s="11">
        <f t="shared" si="78"/>
        <v>1</v>
      </c>
      <c r="AZ101" s="11">
        <f t="shared" si="79"/>
        <v>1</v>
      </c>
      <c r="BA101" s="11">
        <f t="shared" si="80"/>
        <v>1</v>
      </c>
      <c r="BB101" s="11">
        <f t="shared" si="81"/>
        <v>1</v>
      </c>
      <c r="BC101" s="11">
        <f t="shared" si="82"/>
        <v>1</v>
      </c>
      <c r="BE101" s="11">
        <f t="shared" si="83"/>
        <v>7</v>
      </c>
      <c r="BH101" s="11">
        <f t="shared" si="84"/>
        <v>253</v>
      </c>
      <c r="BI101" s="11">
        <f t="shared" si="85"/>
        <v>179</v>
      </c>
      <c r="BJ101" s="11">
        <f t="shared" si="86"/>
        <v>164</v>
      </c>
      <c r="BK101" s="11">
        <f t="shared" si="87"/>
        <v>143</v>
      </c>
      <c r="BL101" s="11">
        <f t="shared" si="88"/>
      </c>
      <c r="BM101" s="11">
        <f t="shared" si="89"/>
      </c>
      <c r="BN101" s="11">
        <f t="shared" si="90"/>
      </c>
      <c r="BO101" s="11">
        <f t="shared" si="91"/>
      </c>
      <c r="BP101" s="11">
        <f t="shared" si="92"/>
      </c>
      <c r="BQ101" s="11">
        <f t="shared" si="93"/>
      </c>
      <c r="BR101" s="11">
        <f t="shared" si="94"/>
      </c>
      <c r="BS101" s="11">
        <f t="shared" si="95"/>
      </c>
      <c r="BT101" s="11">
        <f t="shared" si="96"/>
      </c>
      <c r="BU101" s="11">
        <f t="shared" si="97"/>
      </c>
      <c r="BV101" s="11">
        <f t="shared" si="98"/>
      </c>
      <c r="BW101" s="11" t="str">
        <f t="shared" si="99"/>
        <v>-</v>
      </c>
      <c r="BX101" s="11" t="str">
        <f t="shared" si="100"/>
        <v>-</v>
      </c>
      <c r="BY101" s="11">
        <f t="shared" si="101"/>
        <v>12</v>
      </c>
      <c r="CA101">
        <f t="shared" si="102"/>
        <v>739</v>
      </c>
      <c r="EL101" s="11">
        <v>97</v>
      </c>
      <c r="EN101" s="11">
        <f t="shared" si="103"/>
        <v>97</v>
      </c>
      <c r="EO101" s="11" t="str">
        <f t="shared" si="104"/>
        <v>(97)</v>
      </c>
    </row>
    <row r="102" spans="1:145" ht="15.75">
      <c r="A102" s="8" t="str">
        <f t="shared" si="105"/>
        <v>98(98)</v>
      </c>
      <c r="B102" s="9" t="s">
        <v>105</v>
      </c>
      <c r="C102" s="10" t="s">
        <v>198</v>
      </c>
      <c r="D102" s="21">
        <f t="shared" si="106"/>
        <v>728</v>
      </c>
      <c r="E102" s="19"/>
      <c r="F102" s="15">
        <f t="shared" si="107"/>
        <v>4</v>
      </c>
      <c r="G102" s="20">
        <f t="shared" si="108"/>
        <v>91</v>
      </c>
      <c r="H102" s="19"/>
      <c r="I102" s="15"/>
      <c r="J102" s="15">
        <v>235</v>
      </c>
      <c r="K102" s="15"/>
      <c r="L102" s="15"/>
      <c r="M102" s="15"/>
      <c r="N102" s="15"/>
      <c r="O102" s="15"/>
      <c r="P102" s="15"/>
      <c r="Q102" s="15">
        <v>149</v>
      </c>
      <c r="R102" s="54">
        <v>115</v>
      </c>
      <c r="S102" s="30"/>
      <c r="T102" s="55"/>
      <c r="U102" s="15"/>
      <c r="V102" s="71">
        <v>229</v>
      </c>
      <c r="W102" s="71"/>
      <c r="X102" s="15"/>
      <c r="Y102" s="15"/>
      <c r="Z102" s="15"/>
      <c r="AA102" s="15"/>
      <c r="AB102" s="25">
        <f t="shared" si="109"/>
        <v>19</v>
      </c>
      <c r="AC102" s="78" t="str">
        <f t="shared" si="110"/>
        <v>-</v>
      </c>
      <c r="AD102" s="78" t="str">
        <f t="shared" si="111"/>
        <v>-</v>
      </c>
      <c r="AE102" s="18">
        <v>98</v>
      </c>
      <c r="AF102" s="34">
        <v>98</v>
      </c>
      <c r="AG102" s="34">
        <f t="shared" si="112"/>
        <v>98</v>
      </c>
      <c r="AK102" s="11">
        <f t="shared" si="64"/>
        <v>1</v>
      </c>
      <c r="AL102" s="11">
        <f t="shared" si="65"/>
        <v>2</v>
      </c>
      <c r="AM102" s="11">
        <f t="shared" si="66"/>
        <v>2</v>
      </c>
      <c r="AN102" s="11">
        <f t="shared" si="67"/>
        <v>1</v>
      </c>
      <c r="AO102" s="11">
        <f t="shared" si="68"/>
        <v>1</v>
      </c>
      <c r="AP102" s="11">
        <f t="shared" si="69"/>
        <v>1</v>
      </c>
      <c r="AQ102" s="11">
        <f t="shared" si="70"/>
        <v>1</v>
      </c>
      <c r="AR102" s="11">
        <f t="shared" si="71"/>
        <v>1</v>
      </c>
      <c r="AS102" s="11">
        <f t="shared" si="72"/>
        <v>2</v>
      </c>
      <c r="AT102" s="11">
        <f t="shared" si="73"/>
        <v>3</v>
      </c>
      <c r="AU102" s="11">
        <f t="shared" si="74"/>
        <v>2</v>
      </c>
      <c r="AV102" s="11">
        <f t="shared" si="75"/>
        <v>1</v>
      </c>
      <c r="AW102" s="11">
        <f t="shared" si="76"/>
        <v>1</v>
      </c>
      <c r="AX102" s="11">
        <f t="shared" si="77"/>
        <v>2</v>
      </c>
      <c r="AY102" s="11">
        <f t="shared" si="78"/>
        <v>2</v>
      </c>
      <c r="AZ102" s="11">
        <f t="shared" si="79"/>
        <v>1</v>
      </c>
      <c r="BA102" s="11">
        <f t="shared" si="80"/>
        <v>1</v>
      </c>
      <c r="BB102" s="11">
        <f t="shared" si="81"/>
        <v>1</v>
      </c>
      <c r="BC102" s="11">
        <f t="shared" si="82"/>
        <v>1</v>
      </c>
      <c r="BE102" s="11">
        <f t="shared" si="83"/>
        <v>7</v>
      </c>
      <c r="BH102" s="11">
        <f t="shared" si="84"/>
        <v>235</v>
      </c>
      <c r="BI102" s="11">
        <f t="shared" si="85"/>
        <v>229</v>
      </c>
      <c r="BJ102" s="11">
        <f t="shared" si="86"/>
        <v>149</v>
      </c>
      <c r="BK102" s="11">
        <f t="shared" si="87"/>
        <v>115</v>
      </c>
      <c r="BL102" s="11">
        <f t="shared" si="88"/>
      </c>
      <c r="BM102" s="11">
        <f t="shared" si="89"/>
      </c>
      <c r="BN102" s="11">
        <f t="shared" si="90"/>
      </c>
      <c r="BO102" s="11">
        <f t="shared" si="91"/>
      </c>
      <c r="BP102" s="11">
        <f t="shared" si="92"/>
      </c>
      <c r="BQ102" s="11">
        <f t="shared" si="93"/>
      </c>
      <c r="BR102" s="11">
        <f t="shared" si="94"/>
      </c>
      <c r="BS102" s="11">
        <f t="shared" si="95"/>
      </c>
      <c r="BT102" s="11">
        <f t="shared" si="96"/>
      </c>
      <c r="BU102" s="11">
        <f t="shared" si="97"/>
      </c>
      <c r="BV102" s="11">
        <f t="shared" si="98"/>
      </c>
      <c r="BW102" s="11" t="str">
        <f t="shared" si="99"/>
        <v>-</v>
      </c>
      <c r="BX102" s="11" t="str">
        <f t="shared" si="100"/>
        <v>-</v>
      </c>
      <c r="BY102" s="11">
        <f t="shared" si="101"/>
        <v>12</v>
      </c>
      <c r="CA102">
        <f t="shared" si="102"/>
        <v>728</v>
      </c>
      <c r="EL102" s="11">
        <v>98</v>
      </c>
      <c r="EN102" s="11">
        <f t="shared" si="103"/>
        <v>98</v>
      </c>
      <c r="EO102" s="11" t="str">
        <f t="shared" si="104"/>
        <v>(98)</v>
      </c>
    </row>
    <row r="103" spans="1:145" ht="15.75">
      <c r="A103" s="8" t="str">
        <f t="shared" si="105"/>
        <v>99(99)</v>
      </c>
      <c r="B103" s="9" t="s">
        <v>222</v>
      </c>
      <c r="C103" s="10" t="s">
        <v>223</v>
      </c>
      <c r="D103" s="21">
        <f t="shared" si="106"/>
        <v>674</v>
      </c>
      <c r="E103" s="19"/>
      <c r="F103" s="15">
        <f t="shared" si="107"/>
        <v>4</v>
      </c>
      <c r="G103" s="20">
        <f t="shared" si="108"/>
        <v>84.25</v>
      </c>
      <c r="H103" s="19"/>
      <c r="I103" s="15"/>
      <c r="J103" s="15">
        <v>169</v>
      </c>
      <c r="K103" s="15"/>
      <c r="L103" s="15"/>
      <c r="M103" s="15"/>
      <c r="N103" s="15"/>
      <c r="O103" s="15">
        <v>152</v>
      </c>
      <c r="P103" s="15"/>
      <c r="Q103" s="15"/>
      <c r="R103" s="54"/>
      <c r="S103" s="30"/>
      <c r="T103" s="55">
        <v>228</v>
      </c>
      <c r="U103" s="15">
        <v>125</v>
      </c>
      <c r="V103" s="15"/>
      <c r="W103" s="71"/>
      <c r="X103" s="15"/>
      <c r="Y103" s="15"/>
      <c r="Z103" s="15"/>
      <c r="AA103" s="15"/>
      <c r="AB103" s="25">
        <f t="shared" si="109"/>
        <v>19</v>
      </c>
      <c r="AC103" s="78" t="str">
        <f t="shared" si="110"/>
        <v>-</v>
      </c>
      <c r="AD103" s="78" t="str">
        <f t="shared" si="111"/>
        <v>-</v>
      </c>
      <c r="AE103" s="18">
        <v>99</v>
      </c>
      <c r="AF103" s="34">
        <v>99</v>
      </c>
      <c r="AG103" s="34">
        <f t="shared" si="112"/>
        <v>99</v>
      </c>
      <c r="AK103" s="11">
        <f t="shared" si="64"/>
        <v>1</v>
      </c>
      <c r="AL103" s="11">
        <f t="shared" si="65"/>
        <v>2</v>
      </c>
      <c r="AM103" s="11">
        <f t="shared" si="66"/>
        <v>2</v>
      </c>
      <c r="AN103" s="11">
        <f t="shared" si="67"/>
        <v>1</v>
      </c>
      <c r="AO103" s="11">
        <f t="shared" si="68"/>
        <v>1</v>
      </c>
      <c r="AP103" s="11">
        <f t="shared" si="69"/>
        <v>1</v>
      </c>
      <c r="AQ103" s="11">
        <f t="shared" si="70"/>
        <v>2</v>
      </c>
      <c r="AR103" s="11">
        <f t="shared" si="71"/>
        <v>2</v>
      </c>
      <c r="AS103" s="11">
        <f t="shared" si="72"/>
        <v>1</v>
      </c>
      <c r="AT103" s="11">
        <f t="shared" si="73"/>
        <v>1</v>
      </c>
      <c r="AU103" s="11">
        <f t="shared" si="74"/>
        <v>1</v>
      </c>
      <c r="AV103" s="11">
        <f t="shared" si="75"/>
        <v>2</v>
      </c>
      <c r="AW103" s="11">
        <f t="shared" si="76"/>
        <v>3</v>
      </c>
      <c r="AX103" s="11">
        <f t="shared" si="77"/>
        <v>2</v>
      </c>
      <c r="AY103" s="11">
        <f t="shared" si="78"/>
        <v>1</v>
      </c>
      <c r="AZ103" s="11">
        <f t="shared" si="79"/>
        <v>1</v>
      </c>
      <c r="BA103" s="11">
        <f t="shared" si="80"/>
        <v>1</v>
      </c>
      <c r="BB103" s="11">
        <f t="shared" si="81"/>
        <v>1</v>
      </c>
      <c r="BC103" s="11">
        <f t="shared" si="82"/>
        <v>1</v>
      </c>
      <c r="BE103" s="11">
        <f t="shared" si="83"/>
        <v>7</v>
      </c>
      <c r="BH103" s="11">
        <f t="shared" si="84"/>
        <v>228</v>
      </c>
      <c r="BI103" s="11">
        <f t="shared" si="85"/>
        <v>169</v>
      </c>
      <c r="BJ103" s="11">
        <f t="shared" si="86"/>
        <v>152</v>
      </c>
      <c r="BK103" s="11">
        <f t="shared" si="87"/>
        <v>125</v>
      </c>
      <c r="BL103" s="11">
        <f t="shared" si="88"/>
      </c>
      <c r="BM103" s="11">
        <f t="shared" si="89"/>
      </c>
      <c r="BN103" s="11">
        <f t="shared" si="90"/>
      </c>
      <c r="BO103" s="11">
        <f t="shared" si="91"/>
      </c>
      <c r="BP103" s="11">
        <f t="shared" si="92"/>
      </c>
      <c r="BQ103" s="11">
        <f t="shared" si="93"/>
      </c>
      <c r="BR103" s="11">
        <f t="shared" si="94"/>
      </c>
      <c r="BS103" s="11">
        <f t="shared" si="95"/>
      </c>
      <c r="BT103" s="11">
        <f t="shared" si="96"/>
      </c>
      <c r="BU103" s="11">
        <f t="shared" si="97"/>
      </c>
      <c r="BV103" s="11">
        <f t="shared" si="98"/>
      </c>
      <c r="BW103" s="11" t="str">
        <f t="shared" si="99"/>
        <v>-</v>
      </c>
      <c r="BX103" s="11" t="str">
        <f t="shared" si="100"/>
        <v>-</v>
      </c>
      <c r="BY103" s="11">
        <f t="shared" si="101"/>
        <v>12</v>
      </c>
      <c r="CA103">
        <f t="shared" si="102"/>
        <v>674</v>
      </c>
      <c r="EL103" s="11">
        <v>99</v>
      </c>
      <c r="EN103" s="11">
        <f t="shared" si="103"/>
        <v>99</v>
      </c>
      <c r="EO103" s="11" t="str">
        <f t="shared" si="104"/>
        <v>(99)</v>
      </c>
    </row>
    <row r="104" spans="1:145" ht="15.75">
      <c r="A104" s="8" t="str">
        <f t="shared" si="105"/>
        <v>100(100)</v>
      </c>
      <c r="B104" s="9" t="s">
        <v>307</v>
      </c>
      <c r="C104" s="10" t="s">
        <v>83</v>
      </c>
      <c r="D104" s="21">
        <f t="shared" si="106"/>
        <v>657</v>
      </c>
      <c r="E104" s="19"/>
      <c r="F104" s="15">
        <f t="shared" si="107"/>
        <v>4</v>
      </c>
      <c r="G104" s="20">
        <f t="shared" si="108"/>
        <v>82.125</v>
      </c>
      <c r="H104" s="19"/>
      <c r="I104" s="15"/>
      <c r="J104" s="15"/>
      <c r="K104" s="15"/>
      <c r="L104" s="15"/>
      <c r="M104" s="15"/>
      <c r="N104" s="15"/>
      <c r="O104" s="15"/>
      <c r="P104" s="15"/>
      <c r="Q104" s="15"/>
      <c r="R104" s="54"/>
      <c r="S104" s="30"/>
      <c r="T104" s="55">
        <v>152</v>
      </c>
      <c r="U104" s="15">
        <v>141</v>
      </c>
      <c r="V104" s="71">
        <v>194</v>
      </c>
      <c r="W104" s="71"/>
      <c r="X104" s="15">
        <v>170</v>
      </c>
      <c r="Y104" s="15"/>
      <c r="Z104" s="15"/>
      <c r="AA104" s="15"/>
      <c r="AB104" s="25">
        <f t="shared" si="109"/>
        <v>19</v>
      </c>
      <c r="AC104" s="78" t="str">
        <f t="shared" si="110"/>
        <v>-</v>
      </c>
      <c r="AD104" s="78" t="str">
        <f t="shared" si="111"/>
        <v>-</v>
      </c>
      <c r="AE104" s="18">
        <v>100</v>
      </c>
      <c r="AF104" s="34">
        <v>100</v>
      </c>
      <c r="AG104" s="34">
        <f t="shared" si="112"/>
        <v>100</v>
      </c>
      <c r="AK104" s="11">
        <f t="shared" si="64"/>
        <v>1</v>
      </c>
      <c r="AL104" s="11">
        <f t="shared" si="65"/>
        <v>1</v>
      </c>
      <c r="AM104" s="11">
        <f t="shared" si="66"/>
        <v>1</v>
      </c>
      <c r="AN104" s="11">
        <f t="shared" si="67"/>
        <v>1</v>
      </c>
      <c r="AO104" s="11">
        <f t="shared" si="68"/>
        <v>1</v>
      </c>
      <c r="AP104" s="11">
        <f t="shared" si="69"/>
        <v>1</v>
      </c>
      <c r="AQ104" s="11">
        <f t="shared" si="70"/>
        <v>1</v>
      </c>
      <c r="AR104" s="11">
        <f t="shared" si="71"/>
        <v>1</v>
      </c>
      <c r="AS104" s="11">
        <f t="shared" si="72"/>
        <v>1</v>
      </c>
      <c r="AT104" s="11">
        <f t="shared" si="73"/>
        <v>1</v>
      </c>
      <c r="AU104" s="11">
        <f t="shared" si="74"/>
        <v>1</v>
      </c>
      <c r="AV104" s="11">
        <f t="shared" si="75"/>
        <v>2</v>
      </c>
      <c r="AW104" s="11">
        <f t="shared" si="76"/>
        <v>3</v>
      </c>
      <c r="AX104" s="11">
        <f t="shared" si="77"/>
        <v>3</v>
      </c>
      <c r="AY104" s="11">
        <f t="shared" si="78"/>
        <v>2</v>
      </c>
      <c r="AZ104" s="11">
        <f t="shared" si="79"/>
        <v>2</v>
      </c>
      <c r="BA104" s="11">
        <f t="shared" si="80"/>
        <v>2</v>
      </c>
      <c r="BB104" s="11">
        <f t="shared" si="81"/>
        <v>1</v>
      </c>
      <c r="BC104" s="11">
        <f t="shared" si="82"/>
        <v>1</v>
      </c>
      <c r="BE104" s="11">
        <f t="shared" si="83"/>
        <v>6</v>
      </c>
      <c r="BH104" s="11">
        <f t="shared" si="84"/>
        <v>194</v>
      </c>
      <c r="BI104" s="11">
        <f t="shared" si="85"/>
        <v>170</v>
      </c>
      <c r="BJ104" s="11">
        <f t="shared" si="86"/>
        <v>152</v>
      </c>
      <c r="BK104" s="11">
        <f t="shared" si="87"/>
        <v>141</v>
      </c>
      <c r="BL104" s="11">
        <f t="shared" si="88"/>
      </c>
      <c r="BM104" s="11">
        <f t="shared" si="89"/>
      </c>
      <c r="BN104" s="11">
        <f t="shared" si="90"/>
      </c>
      <c r="BO104" s="11">
        <f t="shared" si="91"/>
      </c>
      <c r="BP104" s="11">
        <f t="shared" si="92"/>
      </c>
      <c r="BQ104" s="11">
        <f t="shared" si="93"/>
      </c>
      <c r="BR104" s="11">
        <f t="shared" si="94"/>
      </c>
      <c r="BS104" s="11">
        <f t="shared" si="95"/>
      </c>
      <c r="BT104" s="11">
        <f t="shared" si="96"/>
      </c>
      <c r="BU104" s="11">
        <f t="shared" si="97"/>
      </c>
      <c r="BV104" s="11">
        <f t="shared" si="98"/>
      </c>
      <c r="BW104" s="11" t="str">
        <f t="shared" si="99"/>
        <v>-</v>
      </c>
      <c r="BX104" s="11" t="str">
        <f t="shared" si="100"/>
        <v>-</v>
      </c>
      <c r="BY104" s="11">
        <f t="shared" si="101"/>
        <v>12</v>
      </c>
      <c r="CA104">
        <f t="shared" si="102"/>
        <v>657</v>
      </c>
      <c r="EL104" s="11">
        <v>100</v>
      </c>
      <c r="EN104" s="11">
        <f t="shared" si="103"/>
        <v>100</v>
      </c>
      <c r="EO104" s="11" t="str">
        <f t="shared" si="104"/>
        <v>(100)</v>
      </c>
    </row>
    <row r="105" spans="1:145" ht="15.75">
      <c r="A105" s="8" t="str">
        <f t="shared" si="105"/>
        <v>101(103)</v>
      </c>
      <c r="B105" s="9" t="s">
        <v>104</v>
      </c>
      <c r="C105" s="10" t="s">
        <v>198</v>
      </c>
      <c r="D105" s="21">
        <f t="shared" si="106"/>
        <v>626</v>
      </c>
      <c r="E105" s="19"/>
      <c r="F105" s="15">
        <f t="shared" si="107"/>
        <v>4</v>
      </c>
      <c r="G105" s="20">
        <f t="shared" si="108"/>
        <v>78.25</v>
      </c>
      <c r="H105" s="19"/>
      <c r="I105" s="15"/>
      <c r="J105" s="15">
        <v>163</v>
      </c>
      <c r="K105" s="15"/>
      <c r="L105" s="15"/>
      <c r="M105" s="15"/>
      <c r="N105" s="15"/>
      <c r="O105" s="15"/>
      <c r="P105" s="15"/>
      <c r="Q105" s="15">
        <v>95</v>
      </c>
      <c r="R105" s="54">
        <v>174</v>
      </c>
      <c r="S105" s="30"/>
      <c r="T105" s="55"/>
      <c r="U105" s="15"/>
      <c r="V105" s="15">
        <v>194</v>
      </c>
      <c r="W105" s="71"/>
      <c r="X105" s="15"/>
      <c r="Y105" s="15"/>
      <c r="Z105" s="15"/>
      <c r="AA105" s="15"/>
      <c r="AB105" s="25">
        <f t="shared" si="109"/>
        <v>19</v>
      </c>
      <c r="AC105" s="78" t="str">
        <f t="shared" si="110"/>
        <v>-</v>
      </c>
      <c r="AD105" s="78" t="str">
        <f t="shared" si="111"/>
        <v>-</v>
      </c>
      <c r="AE105" s="18">
        <v>103</v>
      </c>
      <c r="AF105" s="34">
        <v>101</v>
      </c>
      <c r="AG105" s="34">
        <f t="shared" si="112"/>
        <v>101</v>
      </c>
      <c r="AK105" s="11">
        <f t="shared" si="64"/>
        <v>1</v>
      </c>
      <c r="AL105" s="11">
        <f t="shared" si="65"/>
        <v>2</v>
      </c>
      <c r="AM105" s="11">
        <f t="shared" si="66"/>
        <v>2</v>
      </c>
      <c r="AN105" s="11">
        <f t="shared" si="67"/>
        <v>1</v>
      </c>
      <c r="AO105" s="11">
        <f t="shared" si="68"/>
        <v>1</v>
      </c>
      <c r="AP105" s="11">
        <f t="shared" si="69"/>
        <v>1</v>
      </c>
      <c r="AQ105" s="11">
        <f t="shared" si="70"/>
        <v>1</v>
      </c>
      <c r="AR105" s="11">
        <f t="shared" si="71"/>
        <v>1</v>
      </c>
      <c r="AS105" s="11">
        <f t="shared" si="72"/>
        <v>2</v>
      </c>
      <c r="AT105" s="11">
        <f t="shared" si="73"/>
        <v>3</v>
      </c>
      <c r="AU105" s="11">
        <f t="shared" si="74"/>
        <v>2</v>
      </c>
      <c r="AV105" s="11">
        <f t="shared" si="75"/>
        <v>1</v>
      </c>
      <c r="AW105" s="11">
        <f t="shared" si="76"/>
        <v>1</v>
      </c>
      <c r="AX105" s="11">
        <f t="shared" si="77"/>
        <v>2</v>
      </c>
      <c r="AY105" s="11">
        <f t="shared" si="78"/>
        <v>2</v>
      </c>
      <c r="AZ105" s="11">
        <f t="shared" si="79"/>
        <v>1</v>
      </c>
      <c r="BA105" s="11">
        <f t="shared" si="80"/>
        <v>1</v>
      </c>
      <c r="BB105" s="11">
        <f t="shared" si="81"/>
        <v>1</v>
      </c>
      <c r="BC105" s="11">
        <f t="shared" si="82"/>
        <v>1</v>
      </c>
      <c r="BE105" s="11">
        <f t="shared" si="83"/>
        <v>7</v>
      </c>
      <c r="BH105" s="11">
        <f t="shared" si="84"/>
        <v>194</v>
      </c>
      <c r="BI105" s="11">
        <f t="shared" si="85"/>
        <v>174</v>
      </c>
      <c r="BJ105" s="11">
        <f t="shared" si="86"/>
        <v>163</v>
      </c>
      <c r="BK105" s="11">
        <f t="shared" si="87"/>
        <v>95</v>
      </c>
      <c r="BL105" s="11">
        <f t="shared" si="88"/>
      </c>
      <c r="BM105" s="11">
        <f t="shared" si="89"/>
      </c>
      <c r="BN105" s="11">
        <f t="shared" si="90"/>
      </c>
      <c r="BO105" s="11">
        <f t="shared" si="91"/>
      </c>
      <c r="BP105" s="11">
        <f t="shared" si="92"/>
      </c>
      <c r="BQ105" s="11">
        <f t="shared" si="93"/>
      </c>
      <c r="BR105" s="11">
        <f t="shared" si="94"/>
      </c>
      <c r="BS105" s="11">
        <f t="shared" si="95"/>
      </c>
      <c r="BT105" s="11">
        <f t="shared" si="96"/>
      </c>
      <c r="BU105" s="11">
        <f t="shared" si="97"/>
      </c>
      <c r="BV105" s="11">
        <f t="shared" si="98"/>
      </c>
      <c r="BW105" s="11" t="str">
        <f t="shared" si="99"/>
        <v>-</v>
      </c>
      <c r="BX105" s="11" t="str">
        <f t="shared" si="100"/>
        <v>-</v>
      </c>
      <c r="BY105" s="11">
        <f t="shared" si="101"/>
        <v>12</v>
      </c>
      <c r="CA105">
        <f t="shared" si="102"/>
        <v>626</v>
      </c>
      <c r="EL105" s="11">
        <v>101</v>
      </c>
      <c r="EN105" s="11">
        <f t="shared" si="103"/>
        <v>101</v>
      </c>
      <c r="EO105" s="11" t="str">
        <f t="shared" si="104"/>
        <v>(103)</v>
      </c>
    </row>
    <row r="106" spans="1:145" ht="15.75">
      <c r="A106" s="8" t="str">
        <f t="shared" si="105"/>
        <v>101(103)</v>
      </c>
      <c r="B106" s="9" t="s">
        <v>301</v>
      </c>
      <c r="C106" s="36" t="s">
        <v>300</v>
      </c>
      <c r="D106" s="21">
        <f t="shared" si="106"/>
        <v>626</v>
      </c>
      <c r="E106" s="19"/>
      <c r="F106" s="15">
        <f t="shared" si="107"/>
        <v>4</v>
      </c>
      <c r="G106" s="20">
        <f t="shared" si="108"/>
        <v>78.25</v>
      </c>
      <c r="H106" s="19"/>
      <c r="I106" s="15"/>
      <c r="J106" s="15"/>
      <c r="K106" s="15"/>
      <c r="L106" s="15"/>
      <c r="M106" s="15"/>
      <c r="N106" s="15"/>
      <c r="O106" s="15"/>
      <c r="P106" s="15"/>
      <c r="Q106" s="15"/>
      <c r="R106" s="54">
        <v>145</v>
      </c>
      <c r="S106" s="30"/>
      <c r="T106" s="55"/>
      <c r="U106" s="15">
        <v>72</v>
      </c>
      <c r="V106" s="15">
        <v>217</v>
      </c>
      <c r="W106" s="71"/>
      <c r="X106" s="15"/>
      <c r="Y106" s="15">
        <v>192</v>
      </c>
      <c r="Z106" s="15"/>
      <c r="AA106" s="15"/>
      <c r="AB106" s="25">
        <f t="shared" si="109"/>
        <v>19</v>
      </c>
      <c r="AC106" s="78" t="str">
        <f t="shared" si="110"/>
        <v>-</v>
      </c>
      <c r="AD106" s="78" t="str">
        <f t="shared" si="111"/>
        <v>-</v>
      </c>
      <c r="AE106" s="18">
        <v>103</v>
      </c>
      <c r="AF106" s="34">
        <v>101</v>
      </c>
      <c r="AG106" s="34">
        <f t="shared" si="112"/>
        <v>102</v>
      </c>
      <c r="AK106" s="11">
        <f t="shared" si="64"/>
        <v>1</v>
      </c>
      <c r="AL106" s="11">
        <f t="shared" si="65"/>
        <v>1</v>
      </c>
      <c r="AM106" s="11">
        <f t="shared" si="66"/>
        <v>1</v>
      </c>
      <c r="AN106" s="11">
        <f t="shared" si="67"/>
        <v>1</v>
      </c>
      <c r="AO106" s="11">
        <f t="shared" si="68"/>
        <v>1</v>
      </c>
      <c r="AP106" s="11">
        <f t="shared" si="69"/>
        <v>1</v>
      </c>
      <c r="AQ106" s="11">
        <f t="shared" si="70"/>
        <v>1</v>
      </c>
      <c r="AR106" s="11">
        <f t="shared" si="71"/>
        <v>1</v>
      </c>
      <c r="AS106" s="11">
        <f t="shared" si="72"/>
        <v>1</v>
      </c>
      <c r="AT106" s="11">
        <f t="shared" si="73"/>
        <v>2</v>
      </c>
      <c r="AU106" s="11">
        <f t="shared" si="74"/>
        <v>2</v>
      </c>
      <c r="AV106" s="11">
        <f t="shared" si="75"/>
        <v>1</v>
      </c>
      <c r="AW106" s="11">
        <f t="shared" si="76"/>
        <v>2</v>
      </c>
      <c r="AX106" s="11">
        <f t="shared" si="77"/>
        <v>3</v>
      </c>
      <c r="AY106" s="11">
        <f t="shared" si="78"/>
        <v>2</v>
      </c>
      <c r="AZ106" s="11">
        <f t="shared" si="79"/>
        <v>1</v>
      </c>
      <c r="BA106" s="11">
        <f t="shared" si="80"/>
        <v>2</v>
      </c>
      <c r="BB106" s="11">
        <f t="shared" si="81"/>
        <v>2</v>
      </c>
      <c r="BC106" s="11">
        <f t="shared" si="82"/>
        <v>1</v>
      </c>
      <c r="BE106" s="11">
        <f t="shared" si="83"/>
        <v>7</v>
      </c>
      <c r="BH106" s="11">
        <f t="shared" si="84"/>
        <v>217</v>
      </c>
      <c r="BI106" s="11">
        <f t="shared" si="85"/>
        <v>192</v>
      </c>
      <c r="BJ106" s="11">
        <f t="shared" si="86"/>
        <v>145</v>
      </c>
      <c r="BK106" s="11">
        <f t="shared" si="87"/>
        <v>72</v>
      </c>
      <c r="BL106" s="11">
        <f t="shared" si="88"/>
      </c>
      <c r="BM106" s="11">
        <f t="shared" si="89"/>
      </c>
      <c r="BN106" s="11">
        <f t="shared" si="90"/>
      </c>
      <c r="BO106" s="11">
        <f t="shared" si="91"/>
      </c>
      <c r="BP106" s="11">
        <f t="shared" si="92"/>
      </c>
      <c r="BQ106" s="11">
        <f t="shared" si="93"/>
      </c>
      <c r="BR106" s="11">
        <f t="shared" si="94"/>
      </c>
      <c r="BS106" s="11">
        <f t="shared" si="95"/>
      </c>
      <c r="BT106" s="11">
        <f t="shared" si="96"/>
      </c>
      <c r="BU106" s="11">
        <f t="shared" si="97"/>
      </c>
      <c r="BV106" s="11">
        <f t="shared" si="98"/>
      </c>
      <c r="BW106" s="11" t="str">
        <f t="shared" si="99"/>
        <v>-</v>
      </c>
      <c r="BX106" s="11" t="str">
        <f t="shared" si="100"/>
        <v>-</v>
      </c>
      <c r="BY106" s="11">
        <f t="shared" si="101"/>
        <v>12</v>
      </c>
      <c r="CA106">
        <f t="shared" si="102"/>
        <v>626</v>
      </c>
      <c r="EL106" s="11">
        <v>102</v>
      </c>
      <c r="EN106" s="11">
        <f t="shared" si="103"/>
        <v>101</v>
      </c>
      <c r="EO106" s="11" t="str">
        <f t="shared" si="104"/>
        <v>(103)</v>
      </c>
    </row>
    <row r="107" spans="1:145" ht="15.75">
      <c r="A107" s="8" t="str">
        <f t="shared" si="105"/>
        <v>103(105)</v>
      </c>
      <c r="B107" s="35" t="s">
        <v>210</v>
      </c>
      <c r="C107" s="36" t="s">
        <v>214</v>
      </c>
      <c r="D107" s="21">
        <f t="shared" si="106"/>
        <v>618</v>
      </c>
      <c r="E107" s="19"/>
      <c r="F107" s="15">
        <f t="shared" si="107"/>
        <v>3</v>
      </c>
      <c r="G107" s="20">
        <f t="shared" si="108"/>
        <v>103</v>
      </c>
      <c r="H107" s="19"/>
      <c r="I107" s="15"/>
      <c r="J107" s="15"/>
      <c r="K107" s="15"/>
      <c r="L107" s="15"/>
      <c r="M107" s="15"/>
      <c r="N107" s="15">
        <v>194</v>
      </c>
      <c r="O107" s="15">
        <v>206</v>
      </c>
      <c r="P107" s="15"/>
      <c r="Q107" s="15"/>
      <c r="R107" s="54"/>
      <c r="S107" s="30"/>
      <c r="T107" s="55"/>
      <c r="U107" s="15"/>
      <c r="V107" s="71"/>
      <c r="W107" s="71">
        <v>218</v>
      </c>
      <c r="X107" s="15"/>
      <c r="Y107" s="15"/>
      <c r="Z107" s="15"/>
      <c r="AA107" s="15"/>
      <c r="AB107" s="25">
        <f t="shared" si="109"/>
        <v>19</v>
      </c>
      <c r="AC107" s="78" t="str">
        <f t="shared" si="110"/>
        <v>-</v>
      </c>
      <c r="AD107" s="78" t="str">
        <f t="shared" si="111"/>
        <v>-</v>
      </c>
      <c r="AE107" s="18">
        <v>105</v>
      </c>
      <c r="AF107" s="34">
        <v>103</v>
      </c>
      <c r="AG107" s="34">
        <f t="shared" si="112"/>
        <v>103</v>
      </c>
      <c r="AK107" s="11">
        <f t="shared" si="64"/>
        <v>1</v>
      </c>
      <c r="AL107" s="11">
        <f t="shared" si="65"/>
        <v>1</v>
      </c>
      <c r="AM107" s="11">
        <f t="shared" si="66"/>
        <v>1</v>
      </c>
      <c r="AN107" s="11">
        <f t="shared" si="67"/>
        <v>1</v>
      </c>
      <c r="AO107" s="11">
        <f t="shared" si="68"/>
        <v>1</v>
      </c>
      <c r="AP107" s="11">
        <f t="shared" si="69"/>
        <v>2</v>
      </c>
      <c r="AQ107" s="11">
        <f t="shared" si="70"/>
        <v>3</v>
      </c>
      <c r="AR107" s="11">
        <f t="shared" si="71"/>
        <v>2</v>
      </c>
      <c r="AS107" s="11">
        <f t="shared" si="72"/>
        <v>1</v>
      </c>
      <c r="AT107" s="11">
        <f t="shared" si="73"/>
        <v>1</v>
      </c>
      <c r="AU107" s="11">
        <f t="shared" si="74"/>
        <v>1</v>
      </c>
      <c r="AV107" s="11">
        <f t="shared" si="75"/>
        <v>1</v>
      </c>
      <c r="AW107" s="11">
        <f t="shared" si="76"/>
        <v>1</v>
      </c>
      <c r="AX107" s="11">
        <f t="shared" si="77"/>
        <v>1</v>
      </c>
      <c r="AY107" s="11">
        <f t="shared" si="78"/>
        <v>2</v>
      </c>
      <c r="AZ107" s="11">
        <f t="shared" si="79"/>
        <v>2</v>
      </c>
      <c r="BA107" s="11">
        <f t="shared" si="80"/>
        <v>1</v>
      </c>
      <c r="BB107" s="11">
        <f t="shared" si="81"/>
        <v>1</v>
      </c>
      <c r="BC107" s="11">
        <f t="shared" si="82"/>
        <v>1</v>
      </c>
      <c r="BE107" s="11">
        <f t="shared" si="83"/>
        <v>5</v>
      </c>
      <c r="BH107" s="11">
        <f t="shared" si="84"/>
        <v>218</v>
      </c>
      <c r="BI107" s="11">
        <f t="shared" si="85"/>
        <v>206</v>
      </c>
      <c r="BJ107" s="11">
        <f t="shared" si="86"/>
        <v>194</v>
      </c>
      <c r="BK107" s="11">
        <f t="shared" si="87"/>
      </c>
      <c r="BL107" s="11">
        <f t="shared" si="88"/>
      </c>
      <c r="BM107" s="11">
        <f t="shared" si="89"/>
      </c>
      <c r="BN107" s="11">
        <f t="shared" si="90"/>
      </c>
      <c r="BO107" s="11">
        <f t="shared" si="91"/>
      </c>
      <c r="BP107" s="11">
        <f t="shared" si="92"/>
      </c>
      <c r="BQ107" s="11">
        <f t="shared" si="93"/>
      </c>
      <c r="BR107" s="11">
        <f t="shared" si="94"/>
      </c>
      <c r="BS107" s="11">
        <f t="shared" si="95"/>
      </c>
      <c r="BT107" s="11">
        <f t="shared" si="96"/>
      </c>
      <c r="BU107" s="11">
        <f t="shared" si="97"/>
      </c>
      <c r="BV107" s="11">
        <f t="shared" si="98"/>
      </c>
      <c r="BW107" s="11" t="str">
        <f t="shared" si="99"/>
        <v>-</v>
      </c>
      <c r="BX107" s="11" t="str">
        <f t="shared" si="100"/>
        <v>-</v>
      </c>
      <c r="BY107" s="11">
        <f t="shared" si="101"/>
        <v>13</v>
      </c>
      <c r="CA107">
        <f t="shared" si="102"/>
        <v>618</v>
      </c>
      <c r="EL107" s="11">
        <v>103</v>
      </c>
      <c r="EN107" s="11">
        <f t="shared" si="103"/>
        <v>103</v>
      </c>
      <c r="EO107" s="11" t="str">
        <f t="shared" si="104"/>
        <v>(105)</v>
      </c>
    </row>
    <row r="108" spans="1:145" ht="15.75">
      <c r="A108" s="8" t="str">
        <f t="shared" si="105"/>
        <v>104(106)</v>
      </c>
      <c r="B108" s="9" t="s">
        <v>208</v>
      </c>
      <c r="C108" s="10" t="s">
        <v>214</v>
      </c>
      <c r="D108" s="21">
        <f t="shared" si="106"/>
        <v>610</v>
      </c>
      <c r="E108" s="19"/>
      <c r="F108" s="15">
        <f t="shared" si="107"/>
        <v>3</v>
      </c>
      <c r="G108" s="20">
        <f t="shared" si="108"/>
        <v>101.66666666666667</v>
      </c>
      <c r="H108" s="19"/>
      <c r="I108" s="15"/>
      <c r="J108" s="15"/>
      <c r="K108" s="15"/>
      <c r="L108" s="15"/>
      <c r="M108" s="15"/>
      <c r="N108" s="15">
        <v>138</v>
      </c>
      <c r="O108" s="15">
        <v>283</v>
      </c>
      <c r="P108" s="15"/>
      <c r="Q108" s="15"/>
      <c r="R108" s="54"/>
      <c r="S108" s="30"/>
      <c r="T108" s="55"/>
      <c r="U108" s="15"/>
      <c r="V108" s="15"/>
      <c r="W108" s="71">
        <v>189</v>
      </c>
      <c r="X108" s="15"/>
      <c r="Y108" s="15"/>
      <c r="Z108" s="15"/>
      <c r="AA108" s="15"/>
      <c r="AB108" s="25">
        <f t="shared" si="109"/>
        <v>19</v>
      </c>
      <c r="AC108" s="78" t="str">
        <f t="shared" si="110"/>
        <v>-</v>
      </c>
      <c r="AD108" s="78" t="str">
        <f t="shared" si="111"/>
        <v>-</v>
      </c>
      <c r="AE108" s="18">
        <v>106</v>
      </c>
      <c r="AF108" s="34">
        <v>104</v>
      </c>
      <c r="AG108" s="34">
        <f t="shared" si="112"/>
        <v>104</v>
      </c>
      <c r="AK108" s="11">
        <f t="shared" si="64"/>
        <v>1</v>
      </c>
      <c r="AL108" s="11">
        <f t="shared" si="65"/>
        <v>1</v>
      </c>
      <c r="AM108" s="11">
        <f t="shared" si="66"/>
        <v>1</v>
      </c>
      <c r="AN108" s="11">
        <f t="shared" si="67"/>
        <v>1</v>
      </c>
      <c r="AO108" s="11">
        <f t="shared" si="68"/>
        <v>1</v>
      </c>
      <c r="AP108" s="11">
        <f t="shared" si="69"/>
        <v>2</v>
      </c>
      <c r="AQ108" s="11">
        <f t="shared" si="70"/>
        <v>3</v>
      </c>
      <c r="AR108" s="11">
        <f t="shared" si="71"/>
        <v>2</v>
      </c>
      <c r="AS108" s="11">
        <f t="shared" si="72"/>
        <v>1</v>
      </c>
      <c r="AT108" s="11">
        <f t="shared" si="73"/>
        <v>1</v>
      </c>
      <c r="AU108" s="11">
        <f t="shared" si="74"/>
        <v>1</v>
      </c>
      <c r="AV108" s="11">
        <f t="shared" si="75"/>
        <v>1</v>
      </c>
      <c r="AW108" s="11">
        <f t="shared" si="76"/>
        <v>1</v>
      </c>
      <c r="AX108" s="11">
        <f t="shared" si="77"/>
        <v>1</v>
      </c>
      <c r="AY108" s="11">
        <f t="shared" si="78"/>
        <v>2</v>
      </c>
      <c r="AZ108" s="11">
        <f t="shared" si="79"/>
        <v>2</v>
      </c>
      <c r="BA108" s="11">
        <f t="shared" si="80"/>
        <v>1</v>
      </c>
      <c r="BB108" s="11">
        <f t="shared" si="81"/>
        <v>1</v>
      </c>
      <c r="BC108" s="11">
        <f t="shared" si="82"/>
        <v>1</v>
      </c>
      <c r="BE108" s="11">
        <f t="shared" si="83"/>
        <v>5</v>
      </c>
      <c r="BH108" s="11">
        <f t="shared" si="84"/>
        <v>283</v>
      </c>
      <c r="BI108" s="11">
        <f t="shared" si="85"/>
        <v>189</v>
      </c>
      <c r="BJ108" s="11">
        <f t="shared" si="86"/>
        <v>138</v>
      </c>
      <c r="BK108" s="11">
        <f t="shared" si="87"/>
      </c>
      <c r="BL108" s="11">
        <f t="shared" si="88"/>
      </c>
      <c r="BM108" s="11">
        <f t="shared" si="89"/>
      </c>
      <c r="BN108" s="11">
        <f t="shared" si="90"/>
      </c>
      <c r="BO108" s="11">
        <f t="shared" si="91"/>
      </c>
      <c r="BP108" s="11">
        <f t="shared" si="92"/>
      </c>
      <c r="BQ108" s="11">
        <f t="shared" si="93"/>
      </c>
      <c r="BR108" s="11">
        <f t="shared" si="94"/>
      </c>
      <c r="BS108" s="11">
        <f t="shared" si="95"/>
      </c>
      <c r="BT108" s="11">
        <f t="shared" si="96"/>
      </c>
      <c r="BU108" s="11">
        <f t="shared" si="97"/>
      </c>
      <c r="BV108" s="11">
        <f t="shared" si="98"/>
      </c>
      <c r="BW108" s="11" t="str">
        <f t="shared" si="99"/>
        <v>-</v>
      </c>
      <c r="BX108" s="11" t="str">
        <f t="shared" si="100"/>
        <v>-</v>
      </c>
      <c r="BY108" s="11">
        <f t="shared" si="101"/>
        <v>13</v>
      </c>
      <c r="CA108">
        <f t="shared" si="102"/>
        <v>610</v>
      </c>
      <c r="EL108" s="11">
        <v>104</v>
      </c>
      <c r="EN108" s="11">
        <f t="shared" si="103"/>
        <v>104</v>
      </c>
      <c r="EO108" s="11" t="str">
        <f t="shared" si="104"/>
        <v>(106)</v>
      </c>
    </row>
    <row r="109" spans="1:145" ht="15.75">
      <c r="A109" s="8" t="str">
        <f t="shared" si="105"/>
        <v>105(91)</v>
      </c>
      <c r="B109" s="9" t="s">
        <v>149</v>
      </c>
      <c r="C109" s="10" t="s">
        <v>130</v>
      </c>
      <c r="D109" s="21">
        <f t="shared" si="106"/>
        <v>602</v>
      </c>
      <c r="E109" s="19"/>
      <c r="F109" s="15">
        <f t="shared" si="107"/>
        <v>3</v>
      </c>
      <c r="G109" s="20">
        <f t="shared" si="108"/>
        <v>100.33333333333333</v>
      </c>
      <c r="H109" s="19"/>
      <c r="I109" s="15"/>
      <c r="J109" s="15"/>
      <c r="K109" s="15"/>
      <c r="L109" s="15"/>
      <c r="M109" s="15"/>
      <c r="N109" s="15"/>
      <c r="O109" s="15"/>
      <c r="P109" s="15"/>
      <c r="Q109" s="15"/>
      <c r="R109" s="54"/>
      <c r="S109" s="30"/>
      <c r="T109" s="55">
        <v>205</v>
      </c>
      <c r="U109" s="15">
        <v>205</v>
      </c>
      <c r="V109" s="71"/>
      <c r="W109" s="71"/>
      <c r="X109" s="15">
        <v>192</v>
      </c>
      <c r="Y109" s="15"/>
      <c r="Z109" s="15"/>
      <c r="AA109" s="15"/>
      <c r="AB109" s="25">
        <f t="shared" si="109"/>
        <v>19</v>
      </c>
      <c r="AC109" s="78" t="str">
        <f t="shared" si="110"/>
        <v>-</v>
      </c>
      <c r="AD109" s="78" t="str">
        <f t="shared" si="111"/>
        <v>-</v>
      </c>
      <c r="AE109" s="18">
        <v>91</v>
      </c>
      <c r="AF109" s="34">
        <v>105</v>
      </c>
      <c r="AG109" s="34">
        <f t="shared" si="112"/>
        <v>105</v>
      </c>
      <c r="AK109" s="11">
        <f t="shared" si="64"/>
        <v>1</v>
      </c>
      <c r="AL109" s="11">
        <f t="shared" si="65"/>
        <v>1</v>
      </c>
      <c r="AM109" s="11">
        <f t="shared" si="66"/>
        <v>1</v>
      </c>
      <c r="AN109" s="11">
        <f t="shared" si="67"/>
        <v>1</v>
      </c>
      <c r="AO109" s="11">
        <f t="shared" si="68"/>
        <v>1</v>
      </c>
      <c r="AP109" s="11">
        <f t="shared" si="69"/>
        <v>1</v>
      </c>
      <c r="AQ109" s="11">
        <f t="shared" si="70"/>
        <v>1</v>
      </c>
      <c r="AR109" s="11">
        <f t="shared" si="71"/>
        <v>1</v>
      </c>
      <c r="AS109" s="11">
        <f t="shared" si="72"/>
        <v>1</v>
      </c>
      <c r="AT109" s="11">
        <f t="shared" si="73"/>
        <v>1</v>
      </c>
      <c r="AU109" s="11">
        <f t="shared" si="74"/>
        <v>1</v>
      </c>
      <c r="AV109" s="11">
        <f t="shared" si="75"/>
        <v>2</v>
      </c>
      <c r="AW109" s="11">
        <f t="shared" si="76"/>
        <v>3</v>
      </c>
      <c r="AX109" s="11">
        <f t="shared" si="77"/>
        <v>2</v>
      </c>
      <c r="AY109" s="11">
        <f t="shared" si="78"/>
        <v>1</v>
      </c>
      <c r="AZ109" s="11">
        <f t="shared" si="79"/>
        <v>2</v>
      </c>
      <c r="BA109" s="11">
        <f t="shared" si="80"/>
        <v>2</v>
      </c>
      <c r="BB109" s="11">
        <f t="shared" si="81"/>
        <v>1</v>
      </c>
      <c r="BC109" s="11">
        <f t="shared" si="82"/>
        <v>1</v>
      </c>
      <c r="BE109" s="11">
        <f t="shared" si="83"/>
        <v>5</v>
      </c>
      <c r="BH109" s="11">
        <f t="shared" si="84"/>
        <v>205</v>
      </c>
      <c r="BI109" s="11">
        <f t="shared" si="85"/>
        <v>205</v>
      </c>
      <c r="BJ109" s="11">
        <f t="shared" si="86"/>
        <v>192</v>
      </c>
      <c r="BK109" s="11">
        <f t="shared" si="87"/>
      </c>
      <c r="BL109" s="11">
        <f t="shared" si="88"/>
      </c>
      <c r="BM109" s="11">
        <f t="shared" si="89"/>
      </c>
      <c r="BN109" s="11">
        <f t="shared" si="90"/>
      </c>
      <c r="BO109" s="11">
        <f t="shared" si="91"/>
      </c>
      <c r="BP109" s="11">
        <f t="shared" si="92"/>
      </c>
      <c r="BQ109" s="11">
        <f t="shared" si="93"/>
      </c>
      <c r="BR109" s="11">
        <f t="shared" si="94"/>
      </c>
      <c r="BS109" s="11">
        <f t="shared" si="95"/>
      </c>
      <c r="BT109" s="11">
        <f t="shared" si="96"/>
      </c>
      <c r="BU109" s="11">
        <f t="shared" si="97"/>
      </c>
      <c r="BV109" s="11">
        <f t="shared" si="98"/>
      </c>
      <c r="BW109" s="11" t="str">
        <f t="shared" si="99"/>
        <v>-</v>
      </c>
      <c r="BX109" s="11" t="str">
        <f t="shared" si="100"/>
        <v>-</v>
      </c>
      <c r="BY109" s="11">
        <f t="shared" si="101"/>
        <v>13</v>
      </c>
      <c r="CA109">
        <f t="shared" si="102"/>
        <v>602</v>
      </c>
      <c r="EL109" s="11">
        <v>105</v>
      </c>
      <c r="EN109" s="11">
        <f t="shared" si="103"/>
        <v>105</v>
      </c>
      <c r="EO109" s="11" t="str">
        <f t="shared" si="104"/>
        <v>(91)</v>
      </c>
    </row>
    <row r="110" spans="1:145" ht="15.75">
      <c r="A110" s="8" t="str">
        <f t="shared" si="105"/>
        <v>106(107)</v>
      </c>
      <c r="B110" s="9" t="s">
        <v>86</v>
      </c>
      <c r="C110" s="10" t="s">
        <v>38</v>
      </c>
      <c r="D110" s="21">
        <f t="shared" si="106"/>
        <v>600</v>
      </c>
      <c r="E110" s="19"/>
      <c r="F110" s="15">
        <f t="shared" si="107"/>
        <v>4</v>
      </c>
      <c r="G110" s="20">
        <f t="shared" si="108"/>
        <v>75</v>
      </c>
      <c r="H110" s="19"/>
      <c r="I110" s="15">
        <v>137</v>
      </c>
      <c r="J110" s="15"/>
      <c r="K110" s="15"/>
      <c r="L110" s="15"/>
      <c r="M110" s="15">
        <v>236</v>
      </c>
      <c r="N110" s="15"/>
      <c r="O110" s="15"/>
      <c r="P110" s="15"/>
      <c r="Q110" s="15"/>
      <c r="R110" s="54"/>
      <c r="S110" s="30">
        <v>157</v>
      </c>
      <c r="T110" s="55">
        <v>70</v>
      </c>
      <c r="U110" s="15"/>
      <c r="V110" s="71"/>
      <c r="W110" s="71"/>
      <c r="X110" s="15"/>
      <c r="Y110" s="15"/>
      <c r="Z110" s="15"/>
      <c r="AA110" s="15"/>
      <c r="AB110" s="25">
        <f t="shared" si="109"/>
        <v>19</v>
      </c>
      <c r="AC110" s="78" t="str">
        <f t="shared" si="110"/>
        <v>-</v>
      </c>
      <c r="AD110" s="78" t="str">
        <f t="shared" si="111"/>
        <v>-</v>
      </c>
      <c r="AE110" s="18">
        <v>107</v>
      </c>
      <c r="AF110" s="34">
        <v>106</v>
      </c>
      <c r="AG110" s="34">
        <f t="shared" si="112"/>
        <v>106</v>
      </c>
      <c r="AK110" s="11">
        <f t="shared" si="64"/>
        <v>2</v>
      </c>
      <c r="AL110" s="11">
        <f t="shared" si="65"/>
        <v>2</v>
      </c>
      <c r="AM110" s="11">
        <f t="shared" si="66"/>
        <v>1</v>
      </c>
      <c r="AN110" s="11">
        <f t="shared" si="67"/>
        <v>1</v>
      </c>
      <c r="AO110" s="11">
        <f t="shared" si="68"/>
        <v>2</v>
      </c>
      <c r="AP110" s="11">
        <f t="shared" si="69"/>
        <v>2</v>
      </c>
      <c r="AQ110" s="11">
        <f t="shared" si="70"/>
        <v>1</v>
      </c>
      <c r="AR110" s="11">
        <f t="shared" si="71"/>
        <v>1</v>
      </c>
      <c r="AS110" s="11">
        <f t="shared" si="72"/>
        <v>1</v>
      </c>
      <c r="AT110" s="11">
        <f t="shared" si="73"/>
        <v>1</v>
      </c>
      <c r="AU110" s="11">
        <f t="shared" si="74"/>
        <v>2</v>
      </c>
      <c r="AV110" s="11">
        <f t="shared" si="75"/>
        <v>3</v>
      </c>
      <c r="AW110" s="11">
        <f t="shared" si="76"/>
        <v>2</v>
      </c>
      <c r="AX110" s="11">
        <f t="shared" si="77"/>
        <v>1</v>
      </c>
      <c r="AY110" s="11">
        <f t="shared" si="78"/>
        <v>1</v>
      </c>
      <c r="AZ110" s="11">
        <f t="shared" si="79"/>
        <v>1</v>
      </c>
      <c r="BA110" s="11">
        <f t="shared" si="80"/>
        <v>1</v>
      </c>
      <c r="BB110" s="11">
        <f t="shared" si="81"/>
        <v>1</v>
      </c>
      <c r="BC110" s="11">
        <f t="shared" si="82"/>
        <v>1</v>
      </c>
      <c r="BE110" s="11">
        <f t="shared" si="83"/>
        <v>7</v>
      </c>
      <c r="BH110" s="11">
        <f t="shared" si="84"/>
        <v>236</v>
      </c>
      <c r="BI110" s="11">
        <f t="shared" si="85"/>
        <v>157</v>
      </c>
      <c r="BJ110" s="11">
        <f t="shared" si="86"/>
        <v>137</v>
      </c>
      <c r="BK110" s="11">
        <f t="shared" si="87"/>
        <v>70</v>
      </c>
      <c r="BL110" s="11">
        <f t="shared" si="88"/>
      </c>
      <c r="BM110" s="11">
        <f t="shared" si="89"/>
      </c>
      <c r="BN110" s="11">
        <f t="shared" si="90"/>
      </c>
      <c r="BO110" s="11">
        <f t="shared" si="91"/>
      </c>
      <c r="BP110" s="11">
        <f t="shared" si="92"/>
      </c>
      <c r="BQ110" s="11">
        <f t="shared" si="93"/>
      </c>
      <c r="BR110" s="11">
        <f t="shared" si="94"/>
      </c>
      <c r="BS110" s="11">
        <f t="shared" si="95"/>
      </c>
      <c r="BT110" s="11">
        <f t="shared" si="96"/>
      </c>
      <c r="BU110" s="11">
        <f t="shared" si="97"/>
      </c>
      <c r="BV110" s="11">
        <f t="shared" si="98"/>
      </c>
      <c r="BW110" s="11" t="str">
        <f t="shared" si="99"/>
        <v>-</v>
      </c>
      <c r="BX110" s="11" t="str">
        <f t="shared" si="100"/>
        <v>-</v>
      </c>
      <c r="BY110" s="11">
        <f t="shared" si="101"/>
        <v>12</v>
      </c>
      <c r="CA110">
        <f t="shared" si="102"/>
        <v>600</v>
      </c>
      <c r="EL110" s="11">
        <v>106</v>
      </c>
      <c r="EN110" s="11">
        <f t="shared" si="103"/>
        <v>106</v>
      </c>
      <c r="EO110" s="11" t="str">
        <f t="shared" si="104"/>
        <v>(107)</v>
      </c>
    </row>
    <row r="111" spans="1:145" ht="15.75">
      <c r="A111" s="8" t="str">
        <f t="shared" si="105"/>
        <v>107(109)</v>
      </c>
      <c r="B111" s="9" t="s">
        <v>295</v>
      </c>
      <c r="C111" s="10" t="s">
        <v>291</v>
      </c>
      <c r="D111" s="21">
        <f t="shared" si="106"/>
        <v>587</v>
      </c>
      <c r="E111" s="19"/>
      <c r="F111" s="15">
        <f t="shared" si="107"/>
        <v>4</v>
      </c>
      <c r="G111" s="20">
        <f t="shared" si="108"/>
        <v>73.375</v>
      </c>
      <c r="H111" s="19"/>
      <c r="I111" s="15"/>
      <c r="J111" s="15"/>
      <c r="K111" s="15"/>
      <c r="L111" s="15"/>
      <c r="M111" s="15"/>
      <c r="N111" s="15"/>
      <c r="O111" s="15"/>
      <c r="P111" s="15"/>
      <c r="Q111" s="15">
        <v>115</v>
      </c>
      <c r="R111" s="54"/>
      <c r="S111" s="30">
        <v>162</v>
      </c>
      <c r="T111" s="55">
        <v>192</v>
      </c>
      <c r="U111" s="15">
        <v>118</v>
      </c>
      <c r="V111" s="71"/>
      <c r="W111" s="71"/>
      <c r="X111" s="15"/>
      <c r="Y111" s="15"/>
      <c r="Z111" s="15"/>
      <c r="AA111" s="15"/>
      <c r="AB111" s="25">
        <f t="shared" si="109"/>
        <v>19</v>
      </c>
      <c r="AC111" s="78" t="str">
        <f t="shared" si="110"/>
        <v>-</v>
      </c>
      <c r="AD111" s="78" t="str">
        <f t="shared" si="111"/>
        <v>-</v>
      </c>
      <c r="AE111" s="18">
        <v>109</v>
      </c>
      <c r="AF111" s="34">
        <v>107</v>
      </c>
      <c r="AG111" s="34">
        <f t="shared" si="112"/>
        <v>107</v>
      </c>
      <c r="AK111" s="11">
        <f t="shared" si="64"/>
        <v>1</v>
      </c>
      <c r="AL111" s="11">
        <f t="shared" si="65"/>
        <v>1</v>
      </c>
      <c r="AM111" s="11">
        <f t="shared" si="66"/>
        <v>1</v>
      </c>
      <c r="AN111" s="11">
        <f t="shared" si="67"/>
        <v>1</v>
      </c>
      <c r="AO111" s="11">
        <f t="shared" si="68"/>
        <v>1</v>
      </c>
      <c r="AP111" s="11">
        <f t="shared" si="69"/>
        <v>1</v>
      </c>
      <c r="AQ111" s="11">
        <f t="shared" si="70"/>
        <v>1</v>
      </c>
      <c r="AR111" s="11">
        <f t="shared" si="71"/>
        <v>1</v>
      </c>
      <c r="AS111" s="11">
        <f t="shared" si="72"/>
        <v>2</v>
      </c>
      <c r="AT111" s="11">
        <f t="shared" si="73"/>
        <v>2</v>
      </c>
      <c r="AU111" s="11">
        <f t="shared" si="74"/>
        <v>2</v>
      </c>
      <c r="AV111" s="11">
        <f t="shared" si="75"/>
        <v>3</v>
      </c>
      <c r="AW111" s="11">
        <f t="shared" si="76"/>
        <v>3</v>
      </c>
      <c r="AX111" s="11">
        <f t="shared" si="77"/>
        <v>2</v>
      </c>
      <c r="AY111" s="11">
        <f t="shared" si="78"/>
        <v>1</v>
      </c>
      <c r="AZ111" s="11">
        <f t="shared" si="79"/>
        <v>1</v>
      </c>
      <c r="BA111" s="11">
        <f t="shared" si="80"/>
        <v>1</v>
      </c>
      <c r="BB111" s="11">
        <f t="shared" si="81"/>
        <v>1</v>
      </c>
      <c r="BC111" s="11">
        <f t="shared" si="82"/>
        <v>1</v>
      </c>
      <c r="BE111" s="11">
        <f t="shared" si="83"/>
        <v>6</v>
      </c>
      <c r="BH111" s="11">
        <f t="shared" si="84"/>
        <v>192</v>
      </c>
      <c r="BI111" s="11">
        <f t="shared" si="85"/>
        <v>162</v>
      </c>
      <c r="BJ111" s="11">
        <f t="shared" si="86"/>
        <v>118</v>
      </c>
      <c r="BK111" s="11">
        <f t="shared" si="87"/>
        <v>115</v>
      </c>
      <c r="BL111" s="11">
        <f t="shared" si="88"/>
      </c>
      <c r="BM111" s="11">
        <f t="shared" si="89"/>
      </c>
      <c r="BN111" s="11">
        <f t="shared" si="90"/>
      </c>
      <c r="BO111" s="11">
        <f t="shared" si="91"/>
      </c>
      <c r="BP111" s="11">
        <f t="shared" si="92"/>
      </c>
      <c r="BQ111" s="11">
        <f t="shared" si="93"/>
      </c>
      <c r="BR111" s="11">
        <f t="shared" si="94"/>
      </c>
      <c r="BS111" s="11">
        <f t="shared" si="95"/>
      </c>
      <c r="BT111" s="11">
        <f t="shared" si="96"/>
      </c>
      <c r="BU111" s="11">
        <f t="shared" si="97"/>
      </c>
      <c r="BV111" s="11">
        <f t="shared" si="98"/>
      </c>
      <c r="BW111" s="11" t="str">
        <f t="shared" si="99"/>
        <v>-</v>
      </c>
      <c r="BX111" s="11" t="str">
        <f t="shared" si="100"/>
        <v>-</v>
      </c>
      <c r="BY111" s="11">
        <f t="shared" si="101"/>
        <v>12</v>
      </c>
      <c r="CA111">
        <f t="shared" si="102"/>
        <v>587</v>
      </c>
      <c r="EL111" s="11">
        <v>107</v>
      </c>
      <c r="EN111" s="11">
        <f t="shared" si="103"/>
        <v>107</v>
      </c>
      <c r="EO111" s="11" t="str">
        <f t="shared" si="104"/>
        <v>(109)</v>
      </c>
    </row>
    <row r="112" spans="1:145" ht="15.75">
      <c r="A112" s="8" t="str">
        <f t="shared" si="105"/>
        <v>108(101)</v>
      </c>
      <c r="B112" s="9" t="s">
        <v>218</v>
      </c>
      <c r="C112" s="36" t="s">
        <v>55</v>
      </c>
      <c r="D112" s="21">
        <f t="shared" si="106"/>
        <v>580</v>
      </c>
      <c r="E112" s="19"/>
      <c r="F112" s="15">
        <f t="shared" si="107"/>
        <v>3</v>
      </c>
      <c r="G112" s="20">
        <f t="shared" si="108"/>
        <v>96.66666666666667</v>
      </c>
      <c r="H112" s="19"/>
      <c r="I112" s="15"/>
      <c r="J112" s="15">
        <v>176</v>
      </c>
      <c r="K112" s="15">
        <v>204</v>
      </c>
      <c r="L112" s="15">
        <v>200</v>
      </c>
      <c r="M112" s="15"/>
      <c r="N112" s="15"/>
      <c r="O112" s="15"/>
      <c r="P112" s="15"/>
      <c r="Q112" s="15"/>
      <c r="R112" s="54"/>
      <c r="S112" s="30"/>
      <c r="T112" s="55"/>
      <c r="U112" s="15"/>
      <c r="V112" s="15"/>
      <c r="W112" s="71"/>
      <c r="X112" s="15"/>
      <c r="Y112" s="15"/>
      <c r="Z112" s="15"/>
      <c r="AA112" s="15"/>
      <c r="AB112" s="25">
        <f t="shared" si="109"/>
        <v>19</v>
      </c>
      <c r="AC112" s="78" t="str">
        <f t="shared" si="110"/>
        <v>-</v>
      </c>
      <c r="AD112" s="78" t="str">
        <f t="shared" si="111"/>
        <v>-</v>
      </c>
      <c r="AE112" s="18">
        <v>101</v>
      </c>
      <c r="AF112" s="34">
        <v>108</v>
      </c>
      <c r="AG112" s="34">
        <f t="shared" si="112"/>
        <v>108</v>
      </c>
      <c r="AK112" s="11">
        <f t="shared" si="64"/>
        <v>1</v>
      </c>
      <c r="AL112" s="11">
        <f t="shared" si="65"/>
        <v>2</v>
      </c>
      <c r="AM112" s="11">
        <f t="shared" si="66"/>
        <v>3</v>
      </c>
      <c r="AN112" s="11">
        <f t="shared" si="67"/>
        <v>3</v>
      </c>
      <c r="AO112" s="11">
        <f t="shared" si="68"/>
        <v>2</v>
      </c>
      <c r="AP112" s="11">
        <f t="shared" si="69"/>
        <v>1</v>
      </c>
      <c r="AQ112" s="11">
        <f t="shared" si="70"/>
        <v>1</v>
      </c>
      <c r="AR112" s="11">
        <f t="shared" si="71"/>
        <v>1</v>
      </c>
      <c r="AS112" s="11">
        <f t="shared" si="72"/>
        <v>1</v>
      </c>
      <c r="AT112" s="11">
        <f t="shared" si="73"/>
        <v>1</v>
      </c>
      <c r="AU112" s="11">
        <f t="shared" si="74"/>
        <v>1</v>
      </c>
      <c r="AV112" s="11">
        <f t="shared" si="75"/>
        <v>1</v>
      </c>
      <c r="AW112" s="11">
        <f t="shared" si="76"/>
        <v>1</v>
      </c>
      <c r="AX112" s="11">
        <f t="shared" si="77"/>
        <v>1</v>
      </c>
      <c r="AY112" s="11">
        <f t="shared" si="78"/>
        <v>1</v>
      </c>
      <c r="AZ112" s="11">
        <f t="shared" si="79"/>
        <v>1</v>
      </c>
      <c r="BA112" s="11">
        <f t="shared" si="80"/>
        <v>1</v>
      </c>
      <c r="BB112" s="11">
        <f t="shared" si="81"/>
        <v>1</v>
      </c>
      <c r="BC112" s="11">
        <f t="shared" si="82"/>
        <v>1</v>
      </c>
      <c r="BE112" s="11">
        <f t="shared" si="83"/>
        <v>4</v>
      </c>
      <c r="BH112" s="11">
        <f t="shared" si="84"/>
        <v>204</v>
      </c>
      <c r="BI112" s="11">
        <f t="shared" si="85"/>
        <v>200</v>
      </c>
      <c r="BJ112" s="11">
        <f t="shared" si="86"/>
        <v>176</v>
      </c>
      <c r="BK112" s="11">
        <f t="shared" si="87"/>
      </c>
      <c r="BL112" s="11">
        <f t="shared" si="88"/>
      </c>
      <c r="BM112" s="11">
        <f t="shared" si="89"/>
      </c>
      <c r="BN112" s="11">
        <f t="shared" si="90"/>
      </c>
      <c r="BO112" s="11">
        <f t="shared" si="91"/>
      </c>
      <c r="BP112" s="11">
        <f t="shared" si="92"/>
      </c>
      <c r="BQ112" s="11">
        <f t="shared" si="93"/>
      </c>
      <c r="BR112" s="11">
        <f t="shared" si="94"/>
      </c>
      <c r="BS112" s="11">
        <f t="shared" si="95"/>
      </c>
      <c r="BT112" s="11">
        <f t="shared" si="96"/>
      </c>
      <c r="BU112" s="11">
        <f t="shared" si="97"/>
      </c>
      <c r="BV112" s="11">
        <f t="shared" si="98"/>
      </c>
      <c r="BW112" s="11" t="str">
        <f t="shared" si="99"/>
        <v>-</v>
      </c>
      <c r="BX112" s="11" t="str">
        <f t="shared" si="100"/>
        <v>-</v>
      </c>
      <c r="BY112" s="11">
        <f t="shared" si="101"/>
        <v>13</v>
      </c>
      <c r="CA112">
        <f t="shared" si="102"/>
        <v>580</v>
      </c>
      <c r="EL112" s="11">
        <v>108</v>
      </c>
      <c r="EN112" s="11">
        <f t="shared" si="103"/>
        <v>108</v>
      </c>
      <c r="EO112" s="11" t="str">
        <f t="shared" si="104"/>
        <v>(101)</v>
      </c>
    </row>
    <row r="113" spans="1:145" ht="15.75">
      <c r="A113" s="8" t="str">
        <f t="shared" si="105"/>
        <v>109(110)</v>
      </c>
      <c r="B113" s="9" t="s">
        <v>188</v>
      </c>
      <c r="C113" s="36" t="s">
        <v>83</v>
      </c>
      <c r="D113" s="21">
        <f t="shared" si="106"/>
        <v>562</v>
      </c>
      <c r="E113" s="19"/>
      <c r="F113" s="15">
        <f t="shared" si="107"/>
        <v>4</v>
      </c>
      <c r="G113" s="20">
        <f t="shared" si="108"/>
        <v>70.25</v>
      </c>
      <c r="H113" s="19"/>
      <c r="I113" s="15"/>
      <c r="J113" s="15"/>
      <c r="K113" s="15"/>
      <c r="L113" s="15"/>
      <c r="M113" s="15"/>
      <c r="N113" s="15"/>
      <c r="O113" s="15"/>
      <c r="P113" s="15"/>
      <c r="Q113" s="15"/>
      <c r="R113" s="54"/>
      <c r="S113" s="30"/>
      <c r="T113" s="55"/>
      <c r="U113" s="15">
        <v>113</v>
      </c>
      <c r="V113" s="71">
        <v>142</v>
      </c>
      <c r="W113" s="71"/>
      <c r="X113" s="15">
        <v>186</v>
      </c>
      <c r="Y113" s="15"/>
      <c r="Z113" s="15">
        <v>121</v>
      </c>
      <c r="AA113" s="15"/>
      <c r="AB113" s="25">
        <f t="shared" si="109"/>
        <v>19</v>
      </c>
      <c r="AC113" s="78" t="str">
        <f t="shared" si="110"/>
        <v>-</v>
      </c>
      <c r="AD113" s="78" t="str">
        <f t="shared" si="111"/>
        <v>-</v>
      </c>
      <c r="AE113" s="18">
        <v>110</v>
      </c>
      <c r="AF113" s="34">
        <v>109</v>
      </c>
      <c r="AG113" s="34">
        <f t="shared" si="112"/>
        <v>109</v>
      </c>
      <c r="AK113" s="11">
        <f t="shared" si="64"/>
        <v>1</v>
      </c>
      <c r="AL113" s="11">
        <f t="shared" si="65"/>
        <v>1</v>
      </c>
      <c r="AM113" s="11">
        <f t="shared" si="66"/>
        <v>1</v>
      </c>
      <c r="AN113" s="11">
        <f t="shared" si="67"/>
        <v>1</v>
      </c>
      <c r="AO113" s="11">
        <f t="shared" si="68"/>
        <v>1</v>
      </c>
      <c r="AP113" s="11">
        <f t="shared" si="69"/>
        <v>1</v>
      </c>
      <c r="AQ113" s="11">
        <f t="shared" si="70"/>
        <v>1</v>
      </c>
      <c r="AR113" s="11">
        <f t="shared" si="71"/>
        <v>1</v>
      </c>
      <c r="AS113" s="11">
        <f t="shared" si="72"/>
        <v>1</v>
      </c>
      <c r="AT113" s="11">
        <f t="shared" si="73"/>
        <v>1</v>
      </c>
      <c r="AU113" s="11">
        <f t="shared" si="74"/>
        <v>1</v>
      </c>
      <c r="AV113" s="11">
        <f t="shared" si="75"/>
        <v>1</v>
      </c>
      <c r="AW113" s="11">
        <f t="shared" si="76"/>
        <v>2</v>
      </c>
      <c r="AX113" s="11">
        <f t="shared" si="77"/>
        <v>3</v>
      </c>
      <c r="AY113" s="11">
        <f t="shared" si="78"/>
        <v>2</v>
      </c>
      <c r="AZ113" s="11">
        <f t="shared" si="79"/>
        <v>2</v>
      </c>
      <c r="BA113" s="11">
        <f t="shared" si="80"/>
        <v>2</v>
      </c>
      <c r="BB113" s="11">
        <f t="shared" si="81"/>
        <v>2</v>
      </c>
      <c r="BC113" s="11">
        <f t="shared" si="82"/>
        <v>2</v>
      </c>
      <c r="BE113" s="11">
        <f t="shared" si="83"/>
        <v>7</v>
      </c>
      <c r="BH113" s="11">
        <f t="shared" si="84"/>
        <v>186</v>
      </c>
      <c r="BI113" s="11">
        <f t="shared" si="85"/>
        <v>142</v>
      </c>
      <c r="BJ113" s="11">
        <f t="shared" si="86"/>
        <v>121</v>
      </c>
      <c r="BK113" s="11">
        <f t="shared" si="87"/>
        <v>113</v>
      </c>
      <c r="BL113" s="11">
        <f t="shared" si="88"/>
      </c>
      <c r="BM113" s="11">
        <f t="shared" si="89"/>
      </c>
      <c r="BN113" s="11">
        <f t="shared" si="90"/>
      </c>
      <c r="BO113" s="11">
        <f t="shared" si="91"/>
      </c>
      <c r="BP113" s="11">
        <f t="shared" si="92"/>
      </c>
      <c r="BQ113" s="11">
        <f t="shared" si="93"/>
      </c>
      <c r="BR113" s="11">
        <f t="shared" si="94"/>
      </c>
      <c r="BS113" s="11">
        <f t="shared" si="95"/>
      </c>
      <c r="BT113" s="11">
        <f t="shared" si="96"/>
      </c>
      <c r="BU113" s="11">
        <f t="shared" si="97"/>
      </c>
      <c r="BV113" s="11">
        <f t="shared" si="98"/>
      </c>
      <c r="BW113" s="11" t="str">
        <f t="shared" si="99"/>
        <v>-</v>
      </c>
      <c r="BX113" s="11" t="str">
        <f t="shared" si="100"/>
        <v>-</v>
      </c>
      <c r="BY113" s="11">
        <f t="shared" si="101"/>
        <v>12</v>
      </c>
      <c r="CA113">
        <f t="shared" si="102"/>
        <v>562</v>
      </c>
      <c r="EL113" s="11">
        <v>109</v>
      </c>
      <c r="EN113" s="11">
        <f t="shared" si="103"/>
        <v>109</v>
      </c>
      <c r="EO113" s="11" t="str">
        <f t="shared" si="104"/>
        <v>(110)</v>
      </c>
    </row>
    <row r="114" spans="1:145" ht="15.75">
      <c r="A114" s="8" t="str">
        <f t="shared" si="105"/>
        <v>110(93)</v>
      </c>
      <c r="B114" s="9" t="s">
        <v>146</v>
      </c>
      <c r="C114" s="10" t="s">
        <v>130</v>
      </c>
      <c r="D114" s="21">
        <f t="shared" si="106"/>
        <v>561</v>
      </c>
      <c r="E114" s="19"/>
      <c r="F114" s="15">
        <f t="shared" si="107"/>
        <v>2</v>
      </c>
      <c r="G114" s="20">
        <f t="shared" si="108"/>
        <v>140.25</v>
      </c>
      <c r="H114" s="19"/>
      <c r="I114" s="15"/>
      <c r="J114" s="15"/>
      <c r="K114" s="15"/>
      <c r="L114" s="15"/>
      <c r="M114" s="15"/>
      <c r="N114" s="15"/>
      <c r="O114" s="15"/>
      <c r="P114" s="15"/>
      <c r="Q114" s="15"/>
      <c r="R114" s="54"/>
      <c r="S114" s="15"/>
      <c r="T114" s="55"/>
      <c r="U114" s="15">
        <v>283</v>
      </c>
      <c r="V114" s="15"/>
      <c r="W114" s="71"/>
      <c r="X114" s="15">
        <v>278</v>
      </c>
      <c r="Y114" s="15"/>
      <c r="Z114" s="15"/>
      <c r="AA114" s="15"/>
      <c r="AB114" s="25">
        <f t="shared" si="109"/>
        <v>19</v>
      </c>
      <c r="AC114" s="78" t="str">
        <f t="shared" si="110"/>
        <v>-</v>
      </c>
      <c r="AD114" s="78" t="str">
        <f t="shared" si="111"/>
        <v>-</v>
      </c>
      <c r="AE114" s="18">
        <v>93</v>
      </c>
      <c r="AF114" s="34">
        <v>110</v>
      </c>
      <c r="AG114" s="34">
        <f t="shared" si="112"/>
        <v>110</v>
      </c>
      <c r="AK114" s="11">
        <f t="shared" si="64"/>
        <v>1</v>
      </c>
      <c r="AL114" s="11">
        <f t="shared" si="65"/>
        <v>1</v>
      </c>
      <c r="AM114" s="11">
        <f t="shared" si="66"/>
        <v>1</v>
      </c>
      <c r="AN114" s="11">
        <f t="shared" si="67"/>
        <v>1</v>
      </c>
      <c r="AO114" s="11">
        <f t="shared" si="68"/>
        <v>1</v>
      </c>
      <c r="AP114" s="11">
        <f t="shared" si="69"/>
        <v>1</v>
      </c>
      <c r="AQ114" s="11">
        <f t="shared" si="70"/>
        <v>1</v>
      </c>
      <c r="AR114" s="11">
        <f t="shared" si="71"/>
        <v>1</v>
      </c>
      <c r="AS114" s="11">
        <f t="shared" si="72"/>
        <v>1</v>
      </c>
      <c r="AT114" s="11">
        <f t="shared" si="73"/>
        <v>1</v>
      </c>
      <c r="AU114" s="11">
        <f t="shared" si="74"/>
        <v>1</v>
      </c>
      <c r="AV114" s="11">
        <f t="shared" si="75"/>
        <v>1</v>
      </c>
      <c r="AW114" s="11">
        <f t="shared" si="76"/>
        <v>2</v>
      </c>
      <c r="AX114" s="11">
        <f t="shared" si="77"/>
        <v>2</v>
      </c>
      <c r="AY114" s="11">
        <f t="shared" si="78"/>
        <v>1</v>
      </c>
      <c r="AZ114" s="11">
        <f t="shared" si="79"/>
        <v>2</v>
      </c>
      <c r="BA114" s="11">
        <f t="shared" si="80"/>
        <v>2</v>
      </c>
      <c r="BB114" s="11">
        <f t="shared" si="81"/>
        <v>1</v>
      </c>
      <c r="BC114" s="11">
        <f t="shared" si="82"/>
        <v>1</v>
      </c>
      <c r="BE114" s="11">
        <f t="shared" si="83"/>
        <v>4</v>
      </c>
      <c r="BH114" s="11">
        <f t="shared" si="84"/>
        <v>283</v>
      </c>
      <c r="BI114" s="11">
        <f t="shared" si="85"/>
        <v>278</v>
      </c>
      <c r="BJ114" s="11">
        <f t="shared" si="86"/>
      </c>
      <c r="BK114" s="11">
        <f t="shared" si="87"/>
      </c>
      <c r="BL114" s="11">
        <f t="shared" si="88"/>
      </c>
      <c r="BM114" s="11">
        <f t="shared" si="89"/>
      </c>
      <c r="BN114" s="11">
        <f t="shared" si="90"/>
      </c>
      <c r="BO114" s="11">
        <f t="shared" si="91"/>
      </c>
      <c r="BP114" s="11">
        <f t="shared" si="92"/>
      </c>
      <c r="BQ114" s="11">
        <f t="shared" si="93"/>
      </c>
      <c r="BR114" s="11">
        <f t="shared" si="94"/>
      </c>
      <c r="BS114" s="11">
        <f t="shared" si="95"/>
      </c>
      <c r="BT114" s="11">
        <f t="shared" si="96"/>
      </c>
      <c r="BU114" s="11">
        <f t="shared" si="97"/>
      </c>
      <c r="BV114" s="11">
        <f t="shared" si="98"/>
      </c>
      <c r="BW114" s="11" t="str">
        <f t="shared" si="99"/>
        <v>-</v>
      </c>
      <c r="BX114" s="11" t="str">
        <f t="shared" si="100"/>
        <v>-</v>
      </c>
      <c r="BY114" s="11">
        <f t="shared" si="101"/>
        <v>14</v>
      </c>
      <c r="CA114">
        <f t="shared" si="102"/>
        <v>561</v>
      </c>
      <c r="EL114" s="11">
        <v>110</v>
      </c>
      <c r="EN114" s="11">
        <f t="shared" si="103"/>
        <v>110</v>
      </c>
      <c r="EO114" s="11" t="str">
        <f t="shared" si="104"/>
        <v>(93)</v>
      </c>
    </row>
    <row r="115" spans="1:145" ht="15.75">
      <c r="A115" s="8" t="str">
        <f t="shared" si="105"/>
        <v>111(120)</v>
      </c>
      <c r="B115" s="9" t="s">
        <v>274</v>
      </c>
      <c r="C115" s="43" t="s">
        <v>291</v>
      </c>
      <c r="D115" s="21">
        <f t="shared" si="106"/>
        <v>493</v>
      </c>
      <c r="E115" s="19"/>
      <c r="F115" s="15">
        <f t="shared" si="107"/>
        <v>6</v>
      </c>
      <c r="G115" s="20">
        <f t="shared" si="108"/>
        <v>41.083333333333336</v>
      </c>
      <c r="H115" s="19"/>
      <c r="I115" s="15"/>
      <c r="J115" s="15"/>
      <c r="K115" s="15">
        <v>93</v>
      </c>
      <c r="L115" s="15"/>
      <c r="M115" s="15">
        <v>66</v>
      </c>
      <c r="N115" s="15"/>
      <c r="O115" s="15">
        <v>107</v>
      </c>
      <c r="P115" s="15"/>
      <c r="Q115" s="15">
        <v>61</v>
      </c>
      <c r="R115" s="54"/>
      <c r="S115" s="30">
        <v>112</v>
      </c>
      <c r="T115" s="55"/>
      <c r="U115" s="15"/>
      <c r="V115" s="15"/>
      <c r="W115" s="15"/>
      <c r="X115" s="15"/>
      <c r="Y115" s="15"/>
      <c r="Z115" s="15"/>
      <c r="AA115" s="15">
        <v>54</v>
      </c>
      <c r="AB115" s="25">
        <f t="shared" si="109"/>
        <v>19</v>
      </c>
      <c r="AC115" s="78" t="str">
        <f t="shared" si="110"/>
        <v>-</v>
      </c>
      <c r="AD115" s="78" t="str">
        <f t="shared" si="111"/>
        <v>-</v>
      </c>
      <c r="AE115" s="18">
        <v>120</v>
      </c>
      <c r="AF115" s="34">
        <v>111</v>
      </c>
      <c r="AG115" s="34">
        <f t="shared" si="112"/>
        <v>111</v>
      </c>
      <c r="AK115" s="11">
        <f t="shared" si="64"/>
        <v>1</v>
      </c>
      <c r="AL115" s="11">
        <f t="shared" si="65"/>
        <v>1</v>
      </c>
      <c r="AM115" s="11">
        <f t="shared" si="66"/>
        <v>2</v>
      </c>
      <c r="AN115" s="11">
        <f t="shared" si="67"/>
        <v>2</v>
      </c>
      <c r="AO115" s="11">
        <f t="shared" si="68"/>
        <v>2</v>
      </c>
      <c r="AP115" s="11">
        <f t="shared" si="69"/>
        <v>2</v>
      </c>
      <c r="AQ115" s="11">
        <f t="shared" si="70"/>
        <v>2</v>
      </c>
      <c r="AR115" s="11">
        <f t="shared" si="71"/>
        <v>2</v>
      </c>
      <c r="AS115" s="11">
        <f t="shared" si="72"/>
        <v>2</v>
      </c>
      <c r="AT115" s="11">
        <f t="shared" si="73"/>
        <v>2</v>
      </c>
      <c r="AU115" s="11">
        <f t="shared" si="74"/>
        <v>2</v>
      </c>
      <c r="AV115" s="11">
        <f t="shared" si="75"/>
        <v>2</v>
      </c>
      <c r="AW115" s="11">
        <f t="shared" si="76"/>
        <v>1</v>
      </c>
      <c r="AX115" s="11">
        <f t="shared" si="77"/>
        <v>1</v>
      </c>
      <c r="AY115" s="11">
        <f t="shared" si="78"/>
        <v>1</v>
      </c>
      <c r="AZ115" s="11">
        <f t="shared" si="79"/>
        <v>1</v>
      </c>
      <c r="BA115" s="11">
        <f t="shared" si="80"/>
        <v>1</v>
      </c>
      <c r="BB115" s="11">
        <f t="shared" si="81"/>
        <v>1</v>
      </c>
      <c r="BC115" s="11">
        <f t="shared" si="82"/>
        <v>2</v>
      </c>
      <c r="BE115" s="11">
        <f t="shared" si="83"/>
        <v>11</v>
      </c>
      <c r="BH115" s="11">
        <f t="shared" si="84"/>
        <v>112</v>
      </c>
      <c r="BI115" s="11">
        <f t="shared" si="85"/>
        <v>107</v>
      </c>
      <c r="BJ115" s="11">
        <f t="shared" si="86"/>
        <v>93</v>
      </c>
      <c r="BK115" s="11">
        <f t="shared" si="87"/>
        <v>66</v>
      </c>
      <c r="BL115" s="11">
        <f t="shared" si="88"/>
        <v>61</v>
      </c>
      <c r="BM115" s="11">
        <f t="shared" si="89"/>
        <v>54</v>
      </c>
      <c r="BN115" s="11">
        <f t="shared" si="90"/>
      </c>
      <c r="BO115" s="11">
        <f t="shared" si="91"/>
      </c>
      <c r="BP115" s="11">
        <f t="shared" si="92"/>
      </c>
      <c r="BQ115" s="11">
        <f t="shared" si="93"/>
      </c>
      <c r="BR115" s="11">
        <f t="shared" si="94"/>
      </c>
      <c r="BS115" s="11">
        <f t="shared" si="95"/>
      </c>
      <c r="BT115" s="11">
        <f t="shared" si="96"/>
      </c>
      <c r="BU115" s="11">
        <f t="shared" si="97"/>
      </c>
      <c r="BV115" s="11">
        <f t="shared" si="98"/>
      </c>
      <c r="BW115" s="11" t="str">
        <f t="shared" si="99"/>
        <v>-</v>
      </c>
      <c r="BX115" s="11" t="str">
        <f t="shared" si="100"/>
        <v>-</v>
      </c>
      <c r="BY115" s="11">
        <f t="shared" si="101"/>
        <v>10</v>
      </c>
      <c r="CA115">
        <f t="shared" si="102"/>
        <v>493</v>
      </c>
      <c r="EL115" s="11">
        <v>111</v>
      </c>
      <c r="EN115" s="11">
        <f t="shared" si="103"/>
        <v>111</v>
      </c>
      <c r="EO115" s="11" t="str">
        <f t="shared" si="104"/>
        <v>(120)</v>
      </c>
    </row>
    <row r="116" spans="1:145" ht="15.75">
      <c r="A116" s="8" t="str">
        <f t="shared" si="105"/>
        <v>112(112)</v>
      </c>
      <c r="B116" s="43" t="s">
        <v>276</v>
      </c>
      <c r="C116" s="10" t="s">
        <v>55</v>
      </c>
      <c r="D116" s="21">
        <f t="shared" si="106"/>
        <v>490</v>
      </c>
      <c r="E116" s="19"/>
      <c r="F116" s="15">
        <f t="shared" si="107"/>
        <v>6</v>
      </c>
      <c r="G116" s="20">
        <f t="shared" si="108"/>
        <v>40.833333333333336</v>
      </c>
      <c r="H116" s="19"/>
      <c r="I116" s="15"/>
      <c r="J116" s="15"/>
      <c r="K116" s="15"/>
      <c r="L116" s="15">
        <v>65</v>
      </c>
      <c r="M116" s="15">
        <v>143</v>
      </c>
      <c r="N116" s="15"/>
      <c r="O116" s="15"/>
      <c r="P116" s="15"/>
      <c r="Q116" s="15"/>
      <c r="R116" s="54"/>
      <c r="S116" s="30">
        <v>17</v>
      </c>
      <c r="T116" s="55">
        <v>90</v>
      </c>
      <c r="U116" s="15">
        <v>105</v>
      </c>
      <c r="V116" s="15">
        <v>70</v>
      </c>
      <c r="W116" s="71"/>
      <c r="X116" s="15"/>
      <c r="Y116" s="15"/>
      <c r="Z116" s="15"/>
      <c r="AA116" s="15"/>
      <c r="AB116" s="25">
        <f t="shared" si="109"/>
        <v>19</v>
      </c>
      <c r="AC116" s="78" t="str">
        <f t="shared" si="110"/>
        <v>-</v>
      </c>
      <c r="AD116" s="78" t="str">
        <f t="shared" si="111"/>
        <v>-</v>
      </c>
      <c r="AE116" s="18">
        <v>112</v>
      </c>
      <c r="AF116" s="34">
        <v>112</v>
      </c>
      <c r="AG116" s="34">
        <f t="shared" si="112"/>
        <v>112</v>
      </c>
      <c r="AK116" s="11">
        <f t="shared" si="64"/>
        <v>1</v>
      </c>
      <c r="AL116" s="11">
        <f t="shared" si="65"/>
        <v>1</v>
      </c>
      <c r="AM116" s="11">
        <f t="shared" si="66"/>
        <v>1</v>
      </c>
      <c r="AN116" s="11">
        <f t="shared" si="67"/>
        <v>2</v>
      </c>
      <c r="AO116" s="11">
        <f t="shared" si="68"/>
        <v>3</v>
      </c>
      <c r="AP116" s="11">
        <f t="shared" si="69"/>
        <v>2</v>
      </c>
      <c r="AQ116" s="11">
        <f t="shared" si="70"/>
        <v>1</v>
      </c>
      <c r="AR116" s="11">
        <f t="shared" si="71"/>
        <v>1</v>
      </c>
      <c r="AS116" s="11">
        <f t="shared" si="72"/>
        <v>1</v>
      </c>
      <c r="AT116" s="11">
        <f t="shared" si="73"/>
        <v>1</v>
      </c>
      <c r="AU116" s="11">
        <f t="shared" si="74"/>
        <v>2</v>
      </c>
      <c r="AV116" s="11">
        <f t="shared" si="75"/>
        <v>3</v>
      </c>
      <c r="AW116" s="11">
        <f t="shared" si="76"/>
        <v>3</v>
      </c>
      <c r="AX116" s="11">
        <f t="shared" si="77"/>
        <v>3</v>
      </c>
      <c r="AY116" s="11">
        <f t="shared" si="78"/>
        <v>2</v>
      </c>
      <c r="AZ116" s="11">
        <f t="shared" si="79"/>
        <v>1</v>
      </c>
      <c r="BA116" s="11">
        <f t="shared" si="80"/>
        <v>1</v>
      </c>
      <c r="BB116" s="11">
        <f t="shared" si="81"/>
        <v>1</v>
      </c>
      <c r="BC116" s="11">
        <f t="shared" si="82"/>
        <v>1</v>
      </c>
      <c r="BE116" s="11">
        <f t="shared" si="83"/>
        <v>8</v>
      </c>
      <c r="BH116" s="11">
        <f t="shared" si="84"/>
        <v>143</v>
      </c>
      <c r="BI116" s="11">
        <f t="shared" si="85"/>
        <v>105</v>
      </c>
      <c r="BJ116" s="11">
        <f t="shared" si="86"/>
        <v>90</v>
      </c>
      <c r="BK116" s="11">
        <f t="shared" si="87"/>
        <v>70</v>
      </c>
      <c r="BL116" s="11">
        <f t="shared" si="88"/>
        <v>65</v>
      </c>
      <c r="BM116" s="11">
        <f t="shared" si="89"/>
        <v>17</v>
      </c>
      <c r="BN116" s="11">
        <f t="shared" si="90"/>
      </c>
      <c r="BO116" s="11">
        <f t="shared" si="91"/>
      </c>
      <c r="BP116" s="11">
        <f t="shared" si="92"/>
      </c>
      <c r="BQ116" s="11">
        <f t="shared" si="93"/>
      </c>
      <c r="BR116" s="11">
        <f t="shared" si="94"/>
      </c>
      <c r="BS116" s="11">
        <f t="shared" si="95"/>
      </c>
      <c r="BT116" s="11">
        <f t="shared" si="96"/>
      </c>
      <c r="BU116" s="11">
        <f t="shared" si="97"/>
      </c>
      <c r="BV116" s="11">
        <f t="shared" si="98"/>
      </c>
      <c r="BW116" s="11" t="str">
        <f t="shared" si="99"/>
        <v>-</v>
      </c>
      <c r="BX116" s="11" t="str">
        <f t="shared" si="100"/>
        <v>-</v>
      </c>
      <c r="BY116" s="11">
        <f t="shared" si="101"/>
        <v>10</v>
      </c>
      <c r="CA116">
        <f t="shared" si="102"/>
        <v>490</v>
      </c>
      <c r="EL116" s="11">
        <v>112</v>
      </c>
      <c r="EN116" s="11">
        <f t="shared" si="103"/>
        <v>112</v>
      </c>
      <c r="EO116" s="11" t="str">
        <f t="shared" si="104"/>
        <v>(112)</v>
      </c>
    </row>
    <row r="117" spans="1:145" ht="15.75">
      <c r="A117" s="8" t="str">
        <f t="shared" si="105"/>
        <v>113(113)</v>
      </c>
      <c r="B117" s="35" t="s">
        <v>200</v>
      </c>
      <c r="C117" s="36" t="s">
        <v>38</v>
      </c>
      <c r="D117" s="21">
        <f t="shared" si="106"/>
        <v>466</v>
      </c>
      <c r="E117" s="19"/>
      <c r="F117" s="15">
        <f t="shared" si="107"/>
        <v>2</v>
      </c>
      <c r="G117" s="20">
        <f t="shared" si="108"/>
        <v>116.5</v>
      </c>
      <c r="H117" s="19"/>
      <c r="I117" s="15">
        <v>208</v>
      </c>
      <c r="J117" s="15"/>
      <c r="K117" s="15"/>
      <c r="L117" s="15"/>
      <c r="M117" s="15"/>
      <c r="N117" s="15"/>
      <c r="O117" s="15"/>
      <c r="P117" s="15"/>
      <c r="Q117" s="15"/>
      <c r="R117" s="54"/>
      <c r="S117" s="30">
        <v>258</v>
      </c>
      <c r="T117" s="55"/>
      <c r="U117" s="15"/>
      <c r="V117" s="71"/>
      <c r="W117" s="71"/>
      <c r="X117" s="15"/>
      <c r="Y117" s="15"/>
      <c r="Z117" s="15"/>
      <c r="AA117" s="15"/>
      <c r="AB117" s="25">
        <f t="shared" si="109"/>
        <v>19</v>
      </c>
      <c r="AC117" s="78" t="str">
        <f t="shared" si="110"/>
        <v>-</v>
      </c>
      <c r="AD117" s="78" t="str">
        <f t="shared" si="111"/>
        <v>-</v>
      </c>
      <c r="AE117" s="18">
        <v>113</v>
      </c>
      <c r="AF117" s="34">
        <v>113</v>
      </c>
      <c r="AG117" s="34">
        <f t="shared" si="112"/>
        <v>113</v>
      </c>
      <c r="AK117" s="11">
        <f t="shared" si="64"/>
        <v>2</v>
      </c>
      <c r="AL117" s="11">
        <f t="shared" si="65"/>
        <v>2</v>
      </c>
      <c r="AM117" s="11">
        <f t="shared" si="66"/>
        <v>1</v>
      </c>
      <c r="AN117" s="11">
        <f t="shared" si="67"/>
        <v>1</v>
      </c>
      <c r="AO117" s="11">
        <f t="shared" si="68"/>
        <v>1</v>
      </c>
      <c r="AP117" s="11">
        <f t="shared" si="69"/>
        <v>1</v>
      </c>
      <c r="AQ117" s="11">
        <f t="shared" si="70"/>
        <v>1</v>
      </c>
      <c r="AR117" s="11">
        <f t="shared" si="71"/>
        <v>1</v>
      </c>
      <c r="AS117" s="11">
        <f t="shared" si="72"/>
        <v>1</v>
      </c>
      <c r="AT117" s="11">
        <f t="shared" si="73"/>
        <v>1</v>
      </c>
      <c r="AU117" s="11">
        <f t="shared" si="74"/>
        <v>2</v>
      </c>
      <c r="AV117" s="11">
        <f t="shared" si="75"/>
        <v>2</v>
      </c>
      <c r="AW117" s="11">
        <f t="shared" si="76"/>
        <v>1</v>
      </c>
      <c r="AX117" s="11">
        <f t="shared" si="77"/>
        <v>1</v>
      </c>
      <c r="AY117" s="11">
        <f t="shared" si="78"/>
        <v>1</v>
      </c>
      <c r="AZ117" s="11">
        <f t="shared" si="79"/>
        <v>1</v>
      </c>
      <c r="BA117" s="11">
        <f t="shared" si="80"/>
        <v>1</v>
      </c>
      <c r="BB117" s="11">
        <f t="shared" si="81"/>
        <v>1</v>
      </c>
      <c r="BC117" s="11">
        <f t="shared" si="82"/>
        <v>1</v>
      </c>
      <c r="BE117" s="11">
        <f t="shared" si="83"/>
        <v>4</v>
      </c>
      <c r="BH117" s="11">
        <f t="shared" si="84"/>
        <v>258</v>
      </c>
      <c r="BI117" s="11">
        <f t="shared" si="85"/>
        <v>208</v>
      </c>
      <c r="BJ117" s="11">
        <f t="shared" si="86"/>
      </c>
      <c r="BK117" s="11">
        <f t="shared" si="87"/>
      </c>
      <c r="BL117" s="11">
        <f t="shared" si="88"/>
      </c>
      <c r="BM117" s="11">
        <f t="shared" si="89"/>
      </c>
      <c r="BN117" s="11">
        <f t="shared" si="90"/>
      </c>
      <c r="BO117" s="11">
        <f t="shared" si="91"/>
      </c>
      <c r="BP117" s="11">
        <f t="shared" si="92"/>
      </c>
      <c r="BQ117" s="11">
        <f t="shared" si="93"/>
      </c>
      <c r="BR117" s="11">
        <f t="shared" si="94"/>
      </c>
      <c r="BS117" s="11">
        <f t="shared" si="95"/>
      </c>
      <c r="BT117" s="11">
        <f t="shared" si="96"/>
      </c>
      <c r="BU117" s="11">
        <f t="shared" si="97"/>
      </c>
      <c r="BV117" s="11">
        <f t="shared" si="98"/>
      </c>
      <c r="BW117" s="11" t="str">
        <f t="shared" si="99"/>
        <v>-</v>
      </c>
      <c r="BX117" s="11" t="str">
        <f t="shared" si="100"/>
        <v>-</v>
      </c>
      <c r="BY117" s="11">
        <f t="shared" si="101"/>
        <v>14</v>
      </c>
      <c r="CA117">
        <f t="shared" si="102"/>
        <v>466</v>
      </c>
      <c r="EL117" s="11">
        <v>113</v>
      </c>
      <c r="EN117" s="11">
        <f t="shared" si="103"/>
        <v>113</v>
      </c>
      <c r="EO117" s="11" t="str">
        <f t="shared" si="104"/>
        <v>(113)</v>
      </c>
    </row>
    <row r="118" spans="1:145" ht="15.75">
      <c r="A118" s="8" t="str">
        <f t="shared" si="105"/>
        <v>114(114)</v>
      </c>
      <c r="B118" s="9" t="s">
        <v>265</v>
      </c>
      <c r="C118" s="10" t="s">
        <v>120</v>
      </c>
      <c r="D118" s="21">
        <f t="shared" si="106"/>
        <v>462</v>
      </c>
      <c r="E118" s="19"/>
      <c r="F118" s="15">
        <f t="shared" si="107"/>
        <v>3</v>
      </c>
      <c r="G118" s="20">
        <f t="shared" si="108"/>
        <v>77</v>
      </c>
      <c r="H118" s="19"/>
      <c r="I118" s="15"/>
      <c r="J118" s="15">
        <v>204</v>
      </c>
      <c r="K118" s="15">
        <v>109</v>
      </c>
      <c r="L118" s="15">
        <v>149</v>
      </c>
      <c r="M118" s="15"/>
      <c r="N118" s="15"/>
      <c r="O118" s="15"/>
      <c r="P118" s="15"/>
      <c r="Q118" s="15"/>
      <c r="R118" s="54"/>
      <c r="S118" s="30"/>
      <c r="T118" s="55"/>
      <c r="U118" s="15"/>
      <c r="V118" s="15"/>
      <c r="W118" s="71"/>
      <c r="X118" s="15"/>
      <c r="Y118" s="15"/>
      <c r="Z118" s="15"/>
      <c r="AA118" s="15"/>
      <c r="AB118" s="25">
        <f t="shared" si="109"/>
        <v>19</v>
      </c>
      <c r="AC118" s="78" t="str">
        <f t="shared" si="110"/>
        <v>-</v>
      </c>
      <c r="AD118" s="78" t="str">
        <f t="shared" si="111"/>
        <v>-</v>
      </c>
      <c r="AE118" s="18">
        <v>114</v>
      </c>
      <c r="AF118" s="34">
        <v>114</v>
      </c>
      <c r="AG118" s="34">
        <f t="shared" si="112"/>
        <v>114</v>
      </c>
      <c r="AK118" s="11">
        <f t="shared" si="64"/>
        <v>1</v>
      </c>
      <c r="AL118" s="11">
        <f t="shared" si="65"/>
        <v>2</v>
      </c>
      <c r="AM118" s="11">
        <f t="shared" si="66"/>
        <v>3</v>
      </c>
      <c r="AN118" s="11">
        <f t="shared" si="67"/>
        <v>3</v>
      </c>
      <c r="AO118" s="11">
        <f t="shared" si="68"/>
        <v>2</v>
      </c>
      <c r="AP118" s="11">
        <f t="shared" si="69"/>
        <v>1</v>
      </c>
      <c r="AQ118" s="11">
        <f t="shared" si="70"/>
        <v>1</v>
      </c>
      <c r="AR118" s="11">
        <f t="shared" si="71"/>
        <v>1</v>
      </c>
      <c r="AS118" s="11">
        <f t="shared" si="72"/>
        <v>1</v>
      </c>
      <c r="AT118" s="11">
        <f t="shared" si="73"/>
        <v>1</v>
      </c>
      <c r="AU118" s="11">
        <f t="shared" si="74"/>
        <v>1</v>
      </c>
      <c r="AV118" s="11">
        <f t="shared" si="75"/>
        <v>1</v>
      </c>
      <c r="AW118" s="11">
        <f t="shared" si="76"/>
        <v>1</v>
      </c>
      <c r="AX118" s="11">
        <f t="shared" si="77"/>
        <v>1</v>
      </c>
      <c r="AY118" s="11">
        <f t="shared" si="78"/>
        <v>1</v>
      </c>
      <c r="AZ118" s="11">
        <f t="shared" si="79"/>
        <v>1</v>
      </c>
      <c r="BA118" s="11">
        <f t="shared" si="80"/>
        <v>1</v>
      </c>
      <c r="BB118" s="11">
        <f t="shared" si="81"/>
        <v>1</v>
      </c>
      <c r="BC118" s="11">
        <f t="shared" si="82"/>
        <v>1</v>
      </c>
      <c r="BE118" s="11">
        <f t="shared" si="83"/>
        <v>4</v>
      </c>
      <c r="BH118" s="11">
        <f t="shared" si="84"/>
        <v>204</v>
      </c>
      <c r="BI118" s="11">
        <f t="shared" si="85"/>
        <v>149</v>
      </c>
      <c r="BJ118" s="11">
        <f t="shared" si="86"/>
        <v>109</v>
      </c>
      <c r="BK118" s="11">
        <f t="shared" si="87"/>
      </c>
      <c r="BL118" s="11">
        <f t="shared" si="88"/>
      </c>
      <c r="BM118" s="11">
        <f t="shared" si="89"/>
      </c>
      <c r="BN118" s="11">
        <f t="shared" si="90"/>
      </c>
      <c r="BO118" s="11">
        <f t="shared" si="91"/>
      </c>
      <c r="BP118" s="11">
        <f t="shared" si="92"/>
      </c>
      <c r="BQ118" s="11">
        <f t="shared" si="93"/>
      </c>
      <c r="BR118" s="11">
        <f t="shared" si="94"/>
      </c>
      <c r="BS118" s="11">
        <f t="shared" si="95"/>
      </c>
      <c r="BT118" s="11">
        <f t="shared" si="96"/>
      </c>
      <c r="BU118" s="11">
        <f t="shared" si="97"/>
      </c>
      <c r="BV118" s="11">
        <f t="shared" si="98"/>
      </c>
      <c r="BW118" s="11" t="str">
        <f t="shared" si="99"/>
        <v>-</v>
      </c>
      <c r="BX118" s="11" t="str">
        <f t="shared" si="100"/>
        <v>-</v>
      </c>
      <c r="BY118" s="11">
        <f t="shared" si="101"/>
        <v>13</v>
      </c>
      <c r="CA118">
        <f t="shared" si="102"/>
        <v>462</v>
      </c>
      <c r="EL118" s="11">
        <v>114</v>
      </c>
      <c r="EN118" s="11">
        <f t="shared" si="103"/>
        <v>114</v>
      </c>
      <c r="EO118" s="11" t="str">
        <f t="shared" si="104"/>
        <v>(114)</v>
      </c>
    </row>
    <row r="119" spans="1:145" ht="15.75">
      <c r="A119" s="8" t="str">
        <f t="shared" si="105"/>
        <v>115(115)</v>
      </c>
      <c r="B119" s="9" t="s">
        <v>112</v>
      </c>
      <c r="C119" s="36" t="s">
        <v>120</v>
      </c>
      <c r="D119" s="21">
        <f t="shared" si="106"/>
        <v>459</v>
      </c>
      <c r="E119" s="19"/>
      <c r="F119" s="15">
        <f t="shared" si="107"/>
        <v>2</v>
      </c>
      <c r="G119" s="20">
        <f t="shared" si="108"/>
        <v>114.75</v>
      </c>
      <c r="H119" s="19"/>
      <c r="I119" s="15"/>
      <c r="J119" s="15">
        <v>251</v>
      </c>
      <c r="K119" s="15"/>
      <c r="L119" s="15"/>
      <c r="M119" s="15"/>
      <c r="N119" s="15"/>
      <c r="O119" s="15"/>
      <c r="P119" s="15"/>
      <c r="Q119" s="15">
        <v>208</v>
      </c>
      <c r="R119" s="54"/>
      <c r="S119" s="30"/>
      <c r="T119" s="55"/>
      <c r="U119" s="15"/>
      <c r="V119" s="71"/>
      <c r="W119" s="71"/>
      <c r="X119" s="15"/>
      <c r="Y119" s="15"/>
      <c r="Z119" s="15"/>
      <c r="AA119" s="15"/>
      <c r="AB119" s="25">
        <f t="shared" si="109"/>
        <v>19</v>
      </c>
      <c r="AC119" s="78" t="str">
        <f t="shared" si="110"/>
        <v>-</v>
      </c>
      <c r="AD119" s="78" t="str">
        <f t="shared" si="111"/>
        <v>-</v>
      </c>
      <c r="AE119" s="18">
        <v>115</v>
      </c>
      <c r="AF119" s="34">
        <v>115</v>
      </c>
      <c r="AG119" s="34">
        <f t="shared" si="112"/>
        <v>115</v>
      </c>
      <c r="AK119" s="11">
        <f t="shared" si="64"/>
        <v>1</v>
      </c>
      <c r="AL119" s="11">
        <f t="shared" si="65"/>
        <v>2</v>
      </c>
      <c r="AM119" s="11">
        <f t="shared" si="66"/>
        <v>2</v>
      </c>
      <c r="AN119" s="11">
        <f t="shared" si="67"/>
        <v>1</v>
      </c>
      <c r="AO119" s="11">
        <f t="shared" si="68"/>
        <v>1</v>
      </c>
      <c r="AP119" s="11">
        <f t="shared" si="69"/>
        <v>1</v>
      </c>
      <c r="AQ119" s="11">
        <f t="shared" si="70"/>
        <v>1</v>
      </c>
      <c r="AR119" s="11">
        <f t="shared" si="71"/>
        <v>1</v>
      </c>
      <c r="AS119" s="11">
        <f t="shared" si="72"/>
        <v>2</v>
      </c>
      <c r="AT119" s="11">
        <f t="shared" si="73"/>
        <v>2</v>
      </c>
      <c r="AU119" s="11">
        <f t="shared" si="74"/>
        <v>1</v>
      </c>
      <c r="AV119" s="11">
        <f t="shared" si="75"/>
        <v>1</v>
      </c>
      <c r="AW119" s="11">
        <f t="shared" si="76"/>
        <v>1</v>
      </c>
      <c r="AX119" s="11">
        <f t="shared" si="77"/>
        <v>1</v>
      </c>
      <c r="AY119" s="11">
        <f t="shared" si="78"/>
        <v>1</v>
      </c>
      <c r="AZ119" s="11">
        <f t="shared" si="79"/>
        <v>1</v>
      </c>
      <c r="BA119" s="11">
        <f t="shared" si="80"/>
        <v>1</v>
      </c>
      <c r="BB119" s="11">
        <f t="shared" si="81"/>
        <v>1</v>
      </c>
      <c r="BC119" s="11">
        <f t="shared" si="82"/>
        <v>1</v>
      </c>
      <c r="BE119" s="11">
        <f t="shared" si="83"/>
        <v>4</v>
      </c>
      <c r="BH119" s="11">
        <f t="shared" si="84"/>
        <v>251</v>
      </c>
      <c r="BI119" s="11">
        <f t="shared" si="85"/>
        <v>208</v>
      </c>
      <c r="BJ119" s="11">
        <f t="shared" si="86"/>
      </c>
      <c r="BK119" s="11">
        <f t="shared" si="87"/>
      </c>
      <c r="BL119" s="11">
        <f t="shared" si="88"/>
      </c>
      <c r="BM119" s="11">
        <f t="shared" si="89"/>
      </c>
      <c r="BN119" s="11">
        <f t="shared" si="90"/>
      </c>
      <c r="BO119" s="11">
        <f t="shared" si="91"/>
      </c>
      <c r="BP119" s="11">
        <f t="shared" si="92"/>
      </c>
      <c r="BQ119" s="11">
        <f t="shared" si="93"/>
      </c>
      <c r="BR119" s="11">
        <f t="shared" si="94"/>
      </c>
      <c r="BS119" s="11">
        <f t="shared" si="95"/>
      </c>
      <c r="BT119" s="11">
        <f t="shared" si="96"/>
      </c>
      <c r="BU119" s="11">
        <f t="shared" si="97"/>
      </c>
      <c r="BV119" s="11">
        <f t="shared" si="98"/>
      </c>
      <c r="BW119" s="11" t="str">
        <f t="shared" si="99"/>
        <v>-</v>
      </c>
      <c r="BX119" s="11" t="str">
        <f t="shared" si="100"/>
        <v>-</v>
      </c>
      <c r="BY119" s="11">
        <f t="shared" si="101"/>
        <v>14</v>
      </c>
      <c r="CA119">
        <f t="shared" si="102"/>
        <v>459</v>
      </c>
      <c r="EL119" s="11">
        <v>115</v>
      </c>
      <c r="EN119" s="11">
        <f t="shared" si="103"/>
        <v>115</v>
      </c>
      <c r="EO119" s="11" t="str">
        <f t="shared" si="104"/>
        <v>(115)</v>
      </c>
    </row>
    <row r="120" spans="1:145" ht="15.75">
      <c r="A120" s="8" t="str">
        <f aca="true" t="shared" si="113" ref="A120:A140">EN120&amp;EO120</f>
        <v>116(116)</v>
      </c>
      <c r="B120" s="9" t="s">
        <v>101</v>
      </c>
      <c r="C120" s="10" t="s">
        <v>83</v>
      </c>
      <c r="D120" s="21">
        <f t="shared" si="106"/>
        <v>452</v>
      </c>
      <c r="E120" s="19"/>
      <c r="F120" s="15">
        <f t="shared" si="107"/>
        <v>3</v>
      </c>
      <c r="G120" s="20">
        <f t="shared" si="108"/>
        <v>75.33333333333333</v>
      </c>
      <c r="H120" s="19"/>
      <c r="I120" s="15"/>
      <c r="J120" s="15"/>
      <c r="K120" s="15"/>
      <c r="L120" s="15"/>
      <c r="M120" s="15">
        <v>173</v>
      </c>
      <c r="N120" s="15"/>
      <c r="O120" s="15"/>
      <c r="P120" s="15"/>
      <c r="Q120" s="15"/>
      <c r="R120" s="54"/>
      <c r="S120" s="30">
        <v>171</v>
      </c>
      <c r="T120" s="55">
        <v>108</v>
      </c>
      <c r="U120" s="15"/>
      <c r="V120" s="71"/>
      <c r="W120" s="71"/>
      <c r="X120" s="15"/>
      <c r="Y120" s="15"/>
      <c r="Z120" s="15"/>
      <c r="AA120" s="15"/>
      <c r="AB120" s="25">
        <f t="shared" si="109"/>
        <v>19</v>
      </c>
      <c r="AC120" s="78" t="str">
        <f t="shared" si="110"/>
        <v>-</v>
      </c>
      <c r="AD120" s="78" t="str">
        <f t="shared" si="111"/>
        <v>-</v>
      </c>
      <c r="AE120" s="18">
        <v>116</v>
      </c>
      <c r="AF120" s="34">
        <v>116</v>
      </c>
      <c r="AG120" s="34">
        <f aca="true" t="shared" si="114" ref="AG120:AG140">IF(F120&gt;1,ROW($A116:$IV116),"-")</f>
        <v>116</v>
      </c>
      <c r="AK120" s="11">
        <f aca="true" t="shared" si="115" ref="AK120:AK140">COUNT($I$3,I120,H120)</f>
        <v>1</v>
      </c>
      <c r="AL120" s="11">
        <f aca="true" t="shared" si="116" ref="AL120:AL140">COUNT($J$3,J120,I120)</f>
        <v>1</v>
      </c>
      <c r="AM120" s="11">
        <f aca="true" t="shared" si="117" ref="AM120:AM140">COUNT($K$3,K120,J120)</f>
        <v>1</v>
      </c>
      <c r="AN120" s="11">
        <f aca="true" t="shared" si="118" ref="AN120:AN140">COUNT($L$3,L120,K120)</f>
        <v>1</v>
      </c>
      <c r="AO120" s="11">
        <f aca="true" t="shared" si="119" ref="AO120:AO140">COUNT($M$3,M120,L120)</f>
        <v>2</v>
      </c>
      <c r="AP120" s="11">
        <f aca="true" t="shared" si="120" ref="AP120:AP140">COUNT($N$3,N120,M120)</f>
        <v>2</v>
      </c>
      <c r="AQ120" s="11">
        <f aca="true" t="shared" si="121" ref="AQ120:AQ140">COUNT($O$3,O120,N120)</f>
        <v>1</v>
      </c>
      <c r="AR120" s="11">
        <f aca="true" t="shared" si="122" ref="AR120:AR140">COUNT($P$3,P120,O120)</f>
        <v>1</v>
      </c>
      <c r="AS120" s="11">
        <f aca="true" t="shared" si="123" ref="AS120:AS140">COUNT($Q$3,Q120,P120)</f>
        <v>1</v>
      </c>
      <c r="AT120" s="11">
        <f aca="true" t="shared" si="124" ref="AT120:AT140">COUNT($R$3,R120,Q120)</f>
        <v>1</v>
      </c>
      <c r="AU120" s="11">
        <f aca="true" t="shared" si="125" ref="AU120:AU140">COUNT($S$3,S120,R120)</f>
        <v>2</v>
      </c>
      <c r="AV120" s="11">
        <f aca="true" t="shared" si="126" ref="AV120:AV140">COUNT($T$3,T120,S120)</f>
        <v>3</v>
      </c>
      <c r="AW120" s="11">
        <f aca="true" t="shared" si="127" ref="AW120:AW140">COUNT($U$3,U120,T120)</f>
        <v>2</v>
      </c>
      <c r="AX120" s="11">
        <f aca="true" t="shared" si="128" ref="AX120:AX140">COUNT($V$3,V120,U120)</f>
        <v>1</v>
      </c>
      <c r="AY120" s="11">
        <f aca="true" t="shared" si="129" ref="AY120:AY140">COUNT($W$3,W120,V120)</f>
        <v>1</v>
      </c>
      <c r="AZ120" s="11">
        <f aca="true" t="shared" si="130" ref="AZ120:AZ140">COUNT($X$3,X120,W120)</f>
        <v>1</v>
      </c>
      <c r="BA120" s="11">
        <f aca="true" t="shared" si="131" ref="BA120:BA140">COUNT($Y$3,Y120,X120)</f>
        <v>1</v>
      </c>
      <c r="BB120" s="11">
        <f aca="true" t="shared" si="132" ref="BB120:BB140">COUNT($Z$3,Z120,Y120)</f>
        <v>1</v>
      </c>
      <c r="BC120" s="11">
        <f aca="true" t="shared" si="133" ref="BC120:BC140">COUNT($AA$3,AA120,Z120)</f>
        <v>1</v>
      </c>
      <c r="BE120" s="11">
        <f aca="true" t="shared" si="134" ref="BE120:BE140">COUNTIF(AK120:BD120,"&gt;1")</f>
        <v>5</v>
      </c>
      <c r="BH120" s="11">
        <f aca="true" t="shared" si="135" ref="BH120:BH140">IF($F120&gt;0,LARGE($I120:$AA120,1),"")</f>
        <v>173</v>
      </c>
      <c r="BI120" s="11">
        <f aca="true" t="shared" si="136" ref="BI120:BI140">IF($F120&gt;1,LARGE($I120:$AA120,2),"")</f>
        <v>171</v>
      </c>
      <c r="BJ120" s="11">
        <f aca="true" t="shared" si="137" ref="BJ120:BJ140">IF($F120&gt;2,LARGE($I120:$AA120,3),"")</f>
        <v>108</v>
      </c>
      <c r="BK120" s="11">
        <f aca="true" t="shared" si="138" ref="BK120:BK140">IF($F120&gt;3,LARGE($I120:$AA120,4),"")</f>
      </c>
      <c r="BL120" s="11">
        <f aca="true" t="shared" si="139" ref="BL120:BL140">IF($F120&gt;4,LARGE($I120:$AA120,5),"")</f>
      </c>
      <c r="BM120" s="11">
        <f aca="true" t="shared" si="140" ref="BM120:BM140">IF($F120&gt;5,LARGE($I120:$AA120,6),"")</f>
      </c>
      <c r="BN120" s="11">
        <f aca="true" t="shared" si="141" ref="BN120:BN140">IF($F120&gt;6,LARGE($I120:$AA120,7),"")</f>
      </c>
      <c r="BO120" s="11">
        <f aca="true" t="shared" si="142" ref="BO120:BO140">IF($F120&gt;7,LARGE($I120:$AA120,8),"")</f>
      </c>
      <c r="BP120" s="11">
        <f aca="true" t="shared" si="143" ref="BP120:BP140">IF($F120&gt;8,LARGE($I120:$AA120,9),"")</f>
      </c>
      <c r="BQ120" s="11">
        <f aca="true" t="shared" si="144" ref="BQ120:BQ140">IF($F120&gt;9,LARGE($I120:$AA120,10),"")</f>
      </c>
      <c r="BR120" s="11">
        <f aca="true" t="shared" si="145" ref="BR120:BR140">IF($F120&gt;10,LARGE($I120:$AA120,11),"")</f>
      </c>
      <c r="BS120" s="11">
        <f aca="true" t="shared" si="146" ref="BS120:BS140">IF($F120&gt;11,LARGE($I120:$AA120,12),"")</f>
      </c>
      <c r="BT120" s="11">
        <f aca="true" t="shared" si="147" ref="BT120:BT140">IF($F120&gt;12,LARGE($I120:$AA120,13),"")</f>
      </c>
      <c r="BU120" s="11">
        <f aca="true" t="shared" si="148" ref="BU120:BU140">IF($F120&gt;13,LARGE($I120:$AA120,14),"")</f>
      </c>
      <c r="BV120" s="11">
        <f aca="true" t="shared" si="149" ref="BV120:BV140">IF($F120&gt;14,LARGE($I120:$AA120,15),"")</f>
      </c>
      <c r="BW120" s="11" t="str">
        <f aca="true" t="shared" si="150" ref="BW120:BW140">IF($F120&gt;13,LARGE($I120:$AA120,14),"-")</f>
        <v>-</v>
      </c>
      <c r="BX120" s="11" t="str">
        <f aca="true" t="shared" si="151" ref="BX120:BX140">IF($F120&gt;14,LARGE($I120:$AA120,15),"-")</f>
        <v>-</v>
      </c>
      <c r="BY120" s="11">
        <f aca="true" t="shared" si="152" ref="BY120:BY140">SUM(AB120-F120)-3</f>
        <v>13</v>
      </c>
      <c r="CA120">
        <f aca="true" t="shared" si="153" ref="CA120:CA140">SUM(BH120:BV120)</f>
        <v>452</v>
      </c>
      <c r="EL120" s="11">
        <v>136</v>
      </c>
      <c r="EN120" s="11">
        <f aca="true" t="shared" si="154" ref="EN120:EN140">IF(BE120&gt;=1,AF120,"")</f>
        <v>116</v>
      </c>
      <c r="EO120" s="11" t="str">
        <f aca="true" t="shared" si="155" ref="EO120:EO140">IF(BE120&gt;1,"("&amp;AE120&amp;")","("&amp;AG120&amp;")")</f>
        <v>(116)</v>
      </c>
    </row>
    <row r="121" spans="1:145" ht="15.75">
      <c r="A121" s="8" t="str">
        <f t="shared" si="113"/>
        <v>117(117)</v>
      </c>
      <c r="B121" s="9" t="s">
        <v>156</v>
      </c>
      <c r="C121" s="10" t="s">
        <v>273</v>
      </c>
      <c r="D121" s="21">
        <f t="shared" si="106"/>
        <v>448</v>
      </c>
      <c r="E121" s="19"/>
      <c r="F121" s="15">
        <f t="shared" si="107"/>
        <v>6</v>
      </c>
      <c r="G121" s="20">
        <f t="shared" si="108"/>
        <v>37.333333333333336</v>
      </c>
      <c r="H121" s="19"/>
      <c r="I121" s="15"/>
      <c r="J121" s="15"/>
      <c r="K121" s="15">
        <v>88</v>
      </c>
      <c r="L121" s="15"/>
      <c r="M121" s="15"/>
      <c r="N121" s="15"/>
      <c r="O121" s="15">
        <v>78</v>
      </c>
      <c r="P121" s="15"/>
      <c r="Q121" s="15"/>
      <c r="R121" s="54"/>
      <c r="S121" s="30"/>
      <c r="T121" s="55">
        <v>52</v>
      </c>
      <c r="U121" s="15"/>
      <c r="V121" s="15">
        <v>80</v>
      </c>
      <c r="W121" s="71"/>
      <c r="X121" s="15">
        <v>108</v>
      </c>
      <c r="Y121" s="15"/>
      <c r="Z121" s="15">
        <v>42</v>
      </c>
      <c r="AA121" s="15"/>
      <c r="AB121" s="25">
        <f t="shared" si="109"/>
        <v>19</v>
      </c>
      <c r="AC121" s="78" t="str">
        <f t="shared" si="110"/>
        <v>-</v>
      </c>
      <c r="AD121" s="78" t="str">
        <f t="shared" si="111"/>
        <v>-</v>
      </c>
      <c r="AE121" s="18">
        <v>117</v>
      </c>
      <c r="AF121" s="34">
        <v>117</v>
      </c>
      <c r="AG121" s="34">
        <f t="shared" si="114"/>
        <v>117</v>
      </c>
      <c r="AK121" s="11">
        <f t="shared" si="115"/>
        <v>1</v>
      </c>
      <c r="AL121" s="11">
        <f t="shared" si="116"/>
        <v>1</v>
      </c>
      <c r="AM121" s="11">
        <f t="shared" si="117"/>
        <v>2</v>
      </c>
      <c r="AN121" s="11">
        <f t="shared" si="118"/>
        <v>2</v>
      </c>
      <c r="AO121" s="11">
        <f t="shared" si="119"/>
        <v>1</v>
      </c>
      <c r="AP121" s="11">
        <f t="shared" si="120"/>
        <v>1</v>
      </c>
      <c r="AQ121" s="11">
        <f t="shared" si="121"/>
        <v>2</v>
      </c>
      <c r="AR121" s="11">
        <f t="shared" si="122"/>
        <v>2</v>
      </c>
      <c r="AS121" s="11">
        <f t="shared" si="123"/>
        <v>1</v>
      </c>
      <c r="AT121" s="11">
        <f t="shared" si="124"/>
        <v>1</v>
      </c>
      <c r="AU121" s="11">
        <f t="shared" si="125"/>
        <v>1</v>
      </c>
      <c r="AV121" s="11">
        <f t="shared" si="126"/>
        <v>2</v>
      </c>
      <c r="AW121" s="11">
        <f t="shared" si="127"/>
        <v>2</v>
      </c>
      <c r="AX121" s="11">
        <f t="shared" si="128"/>
        <v>2</v>
      </c>
      <c r="AY121" s="11">
        <f t="shared" si="129"/>
        <v>2</v>
      </c>
      <c r="AZ121" s="11">
        <f t="shared" si="130"/>
        <v>2</v>
      </c>
      <c r="BA121" s="11">
        <f t="shared" si="131"/>
        <v>2</v>
      </c>
      <c r="BB121" s="11">
        <f t="shared" si="132"/>
        <v>2</v>
      </c>
      <c r="BC121" s="11">
        <f t="shared" si="133"/>
        <v>2</v>
      </c>
      <c r="BE121" s="11">
        <f t="shared" si="134"/>
        <v>12</v>
      </c>
      <c r="BH121" s="11">
        <f t="shared" si="135"/>
        <v>108</v>
      </c>
      <c r="BI121" s="11">
        <f t="shared" si="136"/>
        <v>88</v>
      </c>
      <c r="BJ121" s="11">
        <f t="shared" si="137"/>
        <v>80</v>
      </c>
      <c r="BK121" s="11">
        <f t="shared" si="138"/>
        <v>78</v>
      </c>
      <c r="BL121" s="11">
        <f t="shared" si="139"/>
        <v>52</v>
      </c>
      <c r="BM121" s="11">
        <f t="shared" si="140"/>
        <v>42</v>
      </c>
      <c r="BN121" s="11">
        <f t="shared" si="141"/>
      </c>
      <c r="BO121" s="11">
        <f t="shared" si="142"/>
      </c>
      <c r="BP121" s="11">
        <f t="shared" si="143"/>
      </c>
      <c r="BQ121" s="11">
        <f t="shared" si="144"/>
      </c>
      <c r="BR121" s="11">
        <f t="shared" si="145"/>
      </c>
      <c r="BS121" s="11">
        <f t="shared" si="146"/>
      </c>
      <c r="BT121" s="11">
        <f t="shared" si="147"/>
      </c>
      <c r="BU121" s="11">
        <f t="shared" si="148"/>
      </c>
      <c r="BV121" s="11">
        <f t="shared" si="149"/>
      </c>
      <c r="BW121" s="11" t="str">
        <f t="shared" si="150"/>
        <v>-</v>
      </c>
      <c r="BX121" s="11" t="str">
        <f t="shared" si="151"/>
        <v>-</v>
      </c>
      <c r="BY121" s="11">
        <f t="shared" si="152"/>
        <v>10</v>
      </c>
      <c r="CA121">
        <f t="shared" si="153"/>
        <v>448</v>
      </c>
      <c r="EL121" s="11">
        <v>116</v>
      </c>
      <c r="EN121" s="11">
        <f t="shared" si="154"/>
        <v>117</v>
      </c>
      <c r="EO121" s="11" t="str">
        <f t="shared" si="155"/>
        <v>(117)</v>
      </c>
    </row>
    <row r="122" spans="1:145" ht="15.75">
      <c r="A122" s="8" t="str">
        <f t="shared" si="113"/>
        <v>118(119)</v>
      </c>
      <c r="B122" s="9" t="s">
        <v>280</v>
      </c>
      <c r="C122" s="10" t="s">
        <v>83</v>
      </c>
      <c r="D122" s="21">
        <f t="shared" si="106"/>
        <v>441</v>
      </c>
      <c r="E122" s="19"/>
      <c r="F122" s="15">
        <f t="shared" si="107"/>
        <v>2</v>
      </c>
      <c r="G122" s="20">
        <f t="shared" si="108"/>
        <v>110.25</v>
      </c>
      <c r="H122" s="19"/>
      <c r="I122" s="15"/>
      <c r="J122" s="15"/>
      <c r="K122" s="15"/>
      <c r="L122" s="15"/>
      <c r="M122" s="15">
        <v>192</v>
      </c>
      <c r="N122" s="15"/>
      <c r="O122" s="15"/>
      <c r="P122" s="15"/>
      <c r="Q122" s="15"/>
      <c r="R122" s="54"/>
      <c r="S122" s="30"/>
      <c r="T122" s="55"/>
      <c r="U122" s="15"/>
      <c r="V122" s="15"/>
      <c r="W122" s="71"/>
      <c r="X122" s="15">
        <v>249</v>
      </c>
      <c r="Y122" s="15"/>
      <c r="Z122" s="15"/>
      <c r="AA122" s="15"/>
      <c r="AB122" s="25">
        <f t="shared" si="109"/>
        <v>19</v>
      </c>
      <c r="AC122" s="78" t="str">
        <f t="shared" si="110"/>
        <v>-</v>
      </c>
      <c r="AD122" s="78" t="str">
        <f t="shared" si="111"/>
        <v>-</v>
      </c>
      <c r="AE122" s="18">
        <v>119</v>
      </c>
      <c r="AF122" s="34">
        <v>118</v>
      </c>
      <c r="AG122" s="34">
        <f t="shared" si="114"/>
        <v>118</v>
      </c>
      <c r="AK122" s="11">
        <f t="shared" si="115"/>
        <v>1</v>
      </c>
      <c r="AL122" s="11">
        <f t="shared" si="116"/>
        <v>1</v>
      </c>
      <c r="AM122" s="11">
        <f t="shared" si="117"/>
        <v>1</v>
      </c>
      <c r="AN122" s="11">
        <f t="shared" si="118"/>
        <v>1</v>
      </c>
      <c r="AO122" s="11">
        <f t="shared" si="119"/>
        <v>2</v>
      </c>
      <c r="AP122" s="11">
        <f t="shared" si="120"/>
        <v>2</v>
      </c>
      <c r="AQ122" s="11">
        <f t="shared" si="121"/>
        <v>1</v>
      </c>
      <c r="AR122" s="11">
        <f t="shared" si="122"/>
        <v>1</v>
      </c>
      <c r="AS122" s="11">
        <f t="shared" si="123"/>
        <v>1</v>
      </c>
      <c r="AT122" s="11">
        <f t="shared" si="124"/>
        <v>1</v>
      </c>
      <c r="AU122" s="11">
        <f t="shared" si="125"/>
        <v>1</v>
      </c>
      <c r="AV122" s="11">
        <f t="shared" si="126"/>
        <v>1</v>
      </c>
      <c r="AW122" s="11">
        <f t="shared" si="127"/>
        <v>1</v>
      </c>
      <c r="AX122" s="11">
        <f t="shared" si="128"/>
        <v>1</v>
      </c>
      <c r="AY122" s="11">
        <f t="shared" si="129"/>
        <v>1</v>
      </c>
      <c r="AZ122" s="11">
        <f t="shared" si="130"/>
        <v>2</v>
      </c>
      <c r="BA122" s="11">
        <f t="shared" si="131"/>
        <v>2</v>
      </c>
      <c r="BB122" s="11">
        <f t="shared" si="132"/>
        <v>1</v>
      </c>
      <c r="BC122" s="11">
        <f t="shared" si="133"/>
        <v>1</v>
      </c>
      <c r="BE122" s="11">
        <f t="shared" si="134"/>
        <v>4</v>
      </c>
      <c r="BH122" s="11">
        <f t="shared" si="135"/>
        <v>249</v>
      </c>
      <c r="BI122" s="11">
        <f t="shared" si="136"/>
        <v>192</v>
      </c>
      <c r="BJ122" s="11">
        <f t="shared" si="137"/>
      </c>
      <c r="BK122" s="11">
        <f t="shared" si="138"/>
      </c>
      <c r="BL122" s="11">
        <f t="shared" si="139"/>
      </c>
      <c r="BM122" s="11">
        <f t="shared" si="140"/>
      </c>
      <c r="BN122" s="11">
        <f t="shared" si="141"/>
      </c>
      <c r="BO122" s="11">
        <f t="shared" si="142"/>
      </c>
      <c r="BP122" s="11">
        <f t="shared" si="143"/>
      </c>
      <c r="BQ122" s="11">
        <f t="shared" si="144"/>
      </c>
      <c r="BR122" s="11">
        <f t="shared" si="145"/>
      </c>
      <c r="BS122" s="11">
        <f t="shared" si="146"/>
      </c>
      <c r="BT122" s="11">
        <f t="shared" si="147"/>
      </c>
      <c r="BU122" s="11">
        <f t="shared" si="148"/>
      </c>
      <c r="BV122" s="11">
        <f t="shared" si="149"/>
      </c>
      <c r="BW122" s="11" t="str">
        <f t="shared" si="150"/>
        <v>-</v>
      </c>
      <c r="BX122" s="11" t="str">
        <f t="shared" si="151"/>
        <v>-</v>
      </c>
      <c r="BY122" s="11">
        <f t="shared" si="152"/>
        <v>14</v>
      </c>
      <c r="CA122">
        <f t="shared" si="153"/>
        <v>441</v>
      </c>
      <c r="EL122" s="11">
        <v>117</v>
      </c>
      <c r="EN122" s="11">
        <f t="shared" si="154"/>
        <v>118</v>
      </c>
      <c r="EO122" s="11" t="str">
        <f t="shared" si="155"/>
        <v>(119)</v>
      </c>
    </row>
    <row r="123" spans="1:145" ht="15.75">
      <c r="A123" s="8" t="str">
        <f t="shared" si="113"/>
        <v>119(121)</v>
      </c>
      <c r="B123" s="9" t="s">
        <v>264</v>
      </c>
      <c r="C123" s="10" t="s">
        <v>120</v>
      </c>
      <c r="D123" s="21">
        <f t="shared" si="106"/>
        <v>435</v>
      </c>
      <c r="E123" s="19"/>
      <c r="F123" s="15">
        <f t="shared" si="107"/>
        <v>2</v>
      </c>
      <c r="G123" s="20">
        <f t="shared" si="108"/>
        <v>108.75</v>
      </c>
      <c r="H123" s="19"/>
      <c r="I123" s="15"/>
      <c r="J123" s="15">
        <v>267</v>
      </c>
      <c r="K123" s="15"/>
      <c r="L123" s="15"/>
      <c r="M123" s="15"/>
      <c r="N123" s="15"/>
      <c r="O123" s="15"/>
      <c r="P123" s="15"/>
      <c r="Q123" s="15">
        <v>168</v>
      </c>
      <c r="R123" s="54"/>
      <c r="S123" s="30"/>
      <c r="T123" s="55"/>
      <c r="U123" s="15"/>
      <c r="V123" s="15"/>
      <c r="W123" s="71"/>
      <c r="X123" s="15"/>
      <c r="Y123" s="15"/>
      <c r="Z123" s="15"/>
      <c r="AA123" s="15"/>
      <c r="AB123" s="25">
        <f t="shared" si="109"/>
        <v>19</v>
      </c>
      <c r="AC123" s="78" t="str">
        <f t="shared" si="110"/>
        <v>-</v>
      </c>
      <c r="AD123" s="78" t="str">
        <f t="shared" si="111"/>
        <v>-</v>
      </c>
      <c r="AE123" s="18">
        <v>121</v>
      </c>
      <c r="AF123" s="34">
        <v>119</v>
      </c>
      <c r="AG123" s="34">
        <f t="shared" si="114"/>
        <v>119</v>
      </c>
      <c r="AK123" s="11">
        <f t="shared" si="115"/>
        <v>1</v>
      </c>
      <c r="AL123" s="11">
        <f t="shared" si="116"/>
        <v>2</v>
      </c>
      <c r="AM123" s="11">
        <f t="shared" si="117"/>
        <v>2</v>
      </c>
      <c r="AN123" s="11">
        <f t="shared" si="118"/>
        <v>1</v>
      </c>
      <c r="AO123" s="11">
        <f t="shared" si="119"/>
        <v>1</v>
      </c>
      <c r="AP123" s="11">
        <f t="shared" si="120"/>
        <v>1</v>
      </c>
      <c r="AQ123" s="11">
        <f t="shared" si="121"/>
        <v>1</v>
      </c>
      <c r="AR123" s="11">
        <f t="shared" si="122"/>
        <v>1</v>
      </c>
      <c r="AS123" s="11">
        <f t="shared" si="123"/>
        <v>2</v>
      </c>
      <c r="AT123" s="11">
        <f t="shared" si="124"/>
        <v>2</v>
      </c>
      <c r="AU123" s="11">
        <f t="shared" si="125"/>
        <v>1</v>
      </c>
      <c r="AV123" s="11">
        <f t="shared" si="126"/>
        <v>1</v>
      </c>
      <c r="AW123" s="11">
        <f t="shared" si="127"/>
        <v>1</v>
      </c>
      <c r="AX123" s="11">
        <f t="shared" si="128"/>
        <v>1</v>
      </c>
      <c r="AY123" s="11">
        <f t="shared" si="129"/>
        <v>1</v>
      </c>
      <c r="AZ123" s="11">
        <f t="shared" si="130"/>
        <v>1</v>
      </c>
      <c r="BA123" s="11">
        <f t="shared" si="131"/>
        <v>1</v>
      </c>
      <c r="BB123" s="11">
        <f t="shared" si="132"/>
        <v>1</v>
      </c>
      <c r="BC123" s="11">
        <f t="shared" si="133"/>
        <v>1</v>
      </c>
      <c r="BE123" s="11">
        <f t="shared" si="134"/>
        <v>4</v>
      </c>
      <c r="BH123" s="11">
        <f t="shared" si="135"/>
        <v>267</v>
      </c>
      <c r="BI123" s="11">
        <f t="shared" si="136"/>
        <v>168</v>
      </c>
      <c r="BJ123" s="11">
        <f t="shared" si="137"/>
      </c>
      <c r="BK123" s="11">
        <f t="shared" si="138"/>
      </c>
      <c r="BL123" s="11">
        <f t="shared" si="139"/>
      </c>
      <c r="BM123" s="11">
        <f t="shared" si="140"/>
      </c>
      <c r="BN123" s="11">
        <f t="shared" si="141"/>
      </c>
      <c r="BO123" s="11">
        <f t="shared" si="142"/>
      </c>
      <c r="BP123" s="11">
        <f t="shared" si="143"/>
      </c>
      <c r="BQ123" s="11">
        <f t="shared" si="144"/>
      </c>
      <c r="BR123" s="11">
        <f t="shared" si="145"/>
      </c>
      <c r="BS123" s="11">
        <f t="shared" si="146"/>
      </c>
      <c r="BT123" s="11">
        <f t="shared" si="147"/>
      </c>
      <c r="BU123" s="11">
        <f t="shared" si="148"/>
      </c>
      <c r="BV123" s="11">
        <f t="shared" si="149"/>
      </c>
      <c r="BW123" s="11" t="str">
        <f t="shared" si="150"/>
        <v>-</v>
      </c>
      <c r="BX123" s="11" t="str">
        <f t="shared" si="151"/>
        <v>-</v>
      </c>
      <c r="BY123" s="11">
        <f t="shared" si="152"/>
        <v>14</v>
      </c>
      <c r="CA123">
        <f t="shared" si="153"/>
        <v>435</v>
      </c>
      <c r="EL123" s="11">
        <v>118</v>
      </c>
      <c r="EN123" s="11">
        <f t="shared" si="154"/>
        <v>119</v>
      </c>
      <c r="EO123" s="11" t="str">
        <f t="shared" si="155"/>
        <v>(121)</v>
      </c>
    </row>
    <row r="124" spans="1:145" ht="15.75">
      <c r="A124" s="8" t="str">
        <f t="shared" si="113"/>
        <v>120(122)</v>
      </c>
      <c r="B124" s="9" t="s">
        <v>127</v>
      </c>
      <c r="C124" s="10" t="s">
        <v>55</v>
      </c>
      <c r="D124" s="21">
        <f t="shared" si="106"/>
        <v>428</v>
      </c>
      <c r="E124" s="19"/>
      <c r="F124" s="15">
        <f t="shared" si="107"/>
        <v>3</v>
      </c>
      <c r="G124" s="20">
        <f t="shared" si="108"/>
        <v>71.33333333333333</v>
      </c>
      <c r="H124" s="19"/>
      <c r="I124" s="15">
        <v>192</v>
      </c>
      <c r="J124" s="15"/>
      <c r="K124" s="15"/>
      <c r="L124" s="15">
        <v>123</v>
      </c>
      <c r="M124" s="15"/>
      <c r="N124" s="15"/>
      <c r="O124" s="15"/>
      <c r="P124" s="15"/>
      <c r="Q124" s="15"/>
      <c r="R124" s="54"/>
      <c r="S124" s="30"/>
      <c r="T124" s="55"/>
      <c r="U124" s="15"/>
      <c r="V124" s="71">
        <v>113</v>
      </c>
      <c r="W124" s="71"/>
      <c r="X124" s="15"/>
      <c r="Y124" s="15"/>
      <c r="Z124" s="15"/>
      <c r="AA124" s="15"/>
      <c r="AB124" s="25">
        <f t="shared" si="109"/>
        <v>19</v>
      </c>
      <c r="AC124" s="78" t="str">
        <f t="shared" si="110"/>
        <v>-</v>
      </c>
      <c r="AD124" s="78" t="str">
        <f t="shared" si="111"/>
        <v>-</v>
      </c>
      <c r="AE124" s="18">
        <v>122</v>
      </c>
      <c r="AF124" s="34">
        <v>120</v>
      </c>
      <c r="AG124" s="34">
        <f t="shared" si="114"/>
        <v>120</v>
      </c>
      <c r="AK124" s="11">
        <f t="shared" si="115"/>
        <v>2</v>
      </c>
      <c r="AL124" s="11">
        <f t="shared" si="116"/>
        <v>2</v>
      </c>
      <c r="AM124" s="11">
        <f t="shared" si="117"/>
        <v>1</v>
      </c>
      <c r="AN124" s="11">
        <f t="shared" si="118"/>
        <v>2</v>
      </c>
      <c r="AO124" s="11">
        <f t="shared" si="119"/>
        <v>2</v>
      </c>
      <c r="AP124" s="11">
        <f t="shared" si="120"/>
        <v>1</v>
      </c>
      <c r="AQ124" s="11">
        <f t="shared" si="121"/>
        <v>1</v>
      </c>
      <c r="AR124" s="11">
        <f t="shared" si="122"/>
        <v>1</v>
      </c>
      <c r="AS124" s="11">
        <f t="shared" si="123"/>
        <v>1</v>
      </c>
      <c r="AT124" s="11">
        <f t="shared" si="124"/>
        <v>1</v>
      </c>
      <c r="AU124" s="11">
        <f t="shared" si="125"/>
        <v>1</v>
      </c>
      <c r="AV124" s="11">
        <f t="shared" si="126"/>
        <v>1</v>
      </c>
      <c r="AW124" s="11">
        <f t="shared" si="127"/>
        <v>1</v>
      </c>
      <c r="AX124" s="11">
        <f t="shared" si="128"/>
        <v>2</v>
      </c>
      <c r="AY124" s="11">
        <f t="shared" si="129"/>
        <v>2</v>
      </c>
      <c r="AZ124" s="11">
        <f t="shared" si="130"/>
        <v>1</v>
      </c>
      <c r="BA124" s="11">
        <f t="shared" si="131"/>
        <v>1</v>
      </c>
      <c r="BB124" s="11">
        <f t="shared" si="132"/>
        <v>1</v>
      </c>
      <c r="BC124" s="11">
        <f t="shared" si="133"/>
        <v>1</v>
      </c>
      <c r="BE124" s="11">
        <f t="shared" si="134"/>
        <v>6</v>
      </c>
      <c r="BH124" s="11">
        <f t="shared" si="135"/>
        <v>192</v>
      </c>
      <c r="BI124" s="11">
        <f t="shared" si="136"/>
        <v>123</v>
      </c>
      <c r="BJ124" s="11">
        <f t="shared" si="137"/>
        <v>113</v>
      </c>
      <c r="BK124" s="11">
        <f t="shared" si="138"/>
      </c>
      <c r="BL124" s="11">
        <f t="shared" si="139"/>
      </c>
      <c r="BM124" s="11">
        <f t="shared" si="140"/>
      </c>
      <c r="BN124" s="11">
        <f t="shared" si="141"/>
      </c>
      <c r="BO124" s="11">
        <f t="shared" si="142"/>
      </c>
      <c r="BP124" s="11">
        <f t="shared" si="143"/>
      </c>
      <c r="BQ124" s="11">
        <f t="shared" si="144"/>
      </c>
      <c r="BR124" s="11">
        <f t="shared" si="145"/>
      </c>
      <c r="BS124" s="11">
        <f t="shared" si="146"/>
      </c>
      <c r="BT124" s="11">
        <f t="shared" si="147"/>
      </c>
      <c r="BU124" s="11">
        <f t="shared" si="148"/>
      </c>
      <c r="BV124" s="11">
        <f t="shared" si="149"/>
      </c>
      <c r="BW124" s="11" t="str">
        <f t="shared" si="150"/>
        <v>-</v>
      </c>
      <c r="BX124" s="11" t="str">
        <f t="shared" si="151"/>
        <v>-</v>
      </c>
      <c r="BY124" s="11">
        <f t="shared" si="152"/>
        <v>13</v>
      </c>
      <c r="CA124">
        <f t="shared" si="153"/>
        <v>428</v>
      </c>
      <c r="EL124" s="11">
        <v>119</v>
      </c>
      <c r="EN124" s="11">
        <f t="shared" si="154"/>
        <v>120</v>
      </c>
      <c r="EO124" s="11" t="str">
        <f t="shared" si="155"/>
        <v>(122)</v>
      </c>
    </row>
    <row r="125" spans="1:145" ht="15.75">
      <c r="A125" s="8" t="str">
        <f t="shared" si="113"/>
        <v>121(111)</v>
      </c>
      <c r="B125" s="9" t="s">
        <v>246</v>
      </c>
      <c r="C125" s="10" t="s">
        <v>83</v>
      </c>
      <c r="D125" s="21">
        <f t="shared" si="106"/>
        <v>422</v>
      </c>
      <c r="E125" s="19"/>
      <c r="F125" s="15">
        <f t="shared" si="107"/>
        <v>3</v>
      </c>
      <c r="G125" s="20">
        <f t="shared" si="108"/>
        <v>70.33333333333333</v>
      </c>
      <c r="H125" s="19"/>
      <c r="I125" s="15"/>
      <c r="J125" s="15">
        <v>198</v>
      </c>
      <c r="K125" s="15"/>
      <c r="L125" s="15">
        <v>103</v>
      </c>
      <c r="M125" s="15">
        <v>121</v>
      </c>
      <c r="N125" s="15"/>
      <c r="O125" s="15"/>
      <c r="P125" s="15"/>
      <c r="Q125" s="15"/>
      <c r="R125" s="54"/>
      <c r="S125" s="30"/>
      <c r="T125" s="55"/>
      <c r="U125" s="15"/>
      <c r="V125" s="15"/>
      <c r="W125" s="71"/>
      <c r="X125" s="15"/>
      <c r="Y125" s="15"/>
      <c r="Z125" s="15"/>
      <c r="AA125" s="15"/>
      <c r="AB125" s="25">
        <f t="shared" si="109"/>
        <v>19</v>
      </c>
      <c r="AC125" s="78" t="str">
        <f t="shared" si="110"/>
        <v>-</v>
      </c>
      <c r="AD125" s="78" t="str">
        <f t="shared" si="111"/>
        <v>-</v>
      </c>
      <c r="AE125" s="18">
        <v>111</v>
      </c>
      <c r="AF125" s="34">
        <v>121</v>
      </c>
      <c r="AG125" s="34">
        <f t="shared" si="114"/>
        <v>121</v>
      </c>
      <c r="AK125" s="11">
        <f t="shared" si="115"/>
        <v>1</v>
      </c>
      <c r="AL125" s="11">
        <f t="shared" si="116"/>
        <v>2</v>
      </c>
      <c r="AM125" s="11">
        <f t="shared" si="117"/>
        <v>2</v>
      </c>
      <c r="AN125" s="11">
        <f t="shared" si="118"/>
        <v>2</v>
      </c>
      <c r="AO125" s="11">
        <f t="shared" si="119"/>
        <v>3</v>
      </c>
      <c r="AP125" s="11">
        <f t="shared" si="120"/>
        <v>2</v>
      </c>
      <c r="AQ125" s="11">
        <f t="shared" si="121"/>
        <v>1</v>
      </c>
      <c r="AR125" s="11">
        <f t="shared" si="122"/>
        <v>1</v>
      </c>
      <c r="AS125" s="11">
        <f t="shared" si="123"/>
        <v>1</v>
      </c>
      <c r="AT125" s="11">
        <f t="shared" si="124"/>
        <v>1</v>
      </c>
      <c r="AU125" s="11">
        <f t="shared" si="125"/>
        <v>1</v>
      </c>
      <c r="AV125" s="11">
        <f t="shared" si="126"/>
        <v>1</v>
      </c>
      <c r="AW125" s="11">
        <f t="shared" si="127"/>
        <v>1</v>
      </c>
      <c r="AX125" s="11">
        <f t="shared" si="128"/>
        <v>1</v>
      </c>
      <c r="AY125" s="11">
        <f t="shared" si="129"/>
        <v>1</v>
      </c>
      <c r="AZ125" s="11">
        <f t="shared" si="130"/>
        <v>1</v>
      </c>
      <c r="BA125" s="11">
        <f t="shared" si="131"/>
        <v>1</v>
      </c>
      <c r="BB125" s="11">
        <f t="shared" si="132"/>
        <v>1</v>
      </c>
      <c r="BC125" s="11">
        <f t="shared" si="133"/>
        <v>1</v>
      </c>
      <c r="BE125" s="11">
        <f t="shared" si="134"/>
        <v>5</v>
      </c>
      <c r="BH125" s="11">
        <f t="shared" si="135"/>
        <v>198</v>
      </c>
      <c r="BI125" s="11">
        <f t="shared" si="136"/>
        <v>121</v>
      </c>
      <c r="BJ125" s="11">
        <f t="shared" si="137"/>
        <v>103</v>
      </c>
      <c r="BK125" s="11">
        <f t="shared" si="138"/>
      </c>
      <c r="BL125" s="11">
        <f t="shared" si="139"/>
      </c>
      <c r="BM125" s="11">
        <f t="shared" si="140"/>
      </c>
      <c r="BN125" s="11">
        <f t="shared" si="141"/>
      </c>
      <c r="BO125" s="11">
        <f t="shared" si="142"/>
      </c>
      <c r="BP125" s="11">
        <f t="shared" si="143"/>
      </c>
      <c r="BQ125" s="11">
        <f t="shared" si="144"/>
      </c>
      <c r="BR125" s="11">
        <f t="shared" si="145"/>
      </c>
      <c r="BS125" s="11">
        <f t="shared" si="146"/>
      </c>
      <c r="BT125" s="11">
        <f t="shared" si="147"/>
      </c>
      <c r="BU125" s="11">
        <f t="shared" si="148"/>
      </c>
      <c r="BV125" s="11">
        <f t="shared" si="149"/>
      </c>
      <c r="BW125" s="11" t="str">
        <f t="shared" si="150"/>
        <v>-</v>
      </c>
      <c r="BX125" s="11" t="str">
        <f t="shared" si="151"/>
        <v>-</v>
      </c>
      <c r="BY125" s="11">
        <f t="shared" si="152"/>
        <v>13</v>
      </c>
      <c r="CA125">
        <f t="shared" si="153"/>
        <v>422</v>
      </c>
      <c r="EL125" s="11">
        <v>120</v>
      </c>
      <c r="EN125" s="11">
        <f t="shared" si="154"/>
        <v>121</v>
      </c>
      <c r="EO125" s="11" t="str">
        <f t="shared" si="155"/>
        <v>(111)</v>
      </c>
    </row>
    <row r="126" spans="1:145" ht="15.75">
      <c r="A126" s="8" t="str">
        <f t="shared" si="113"/>
        <v>122(123)</v>
      </c>
      <c r="B126" s="9" t="s">
        <v>267</v>
      </c>
      <c r="C126" s="10" t="s">
        <v>223</v>
      </c>
      <c r="D126" s="21">
        <f t="shared" si="106"/>
        <v>416</v>
      </c>
      <c r="E126" s="19"/>
      <c r="F126" s="15">
        <f t="shared" si="107"/>
        <v>3</v>
      </c>
      <c r="G126" s="20">
        <f t="shared" si="108"/>
        <v>69.33333333333333</v>
      </c>
      <c r="H126" s="19"/>
      <c r="I126" s="15"/>
      <c r="J126" s="15">
        <v>180</v>
      </c>
      <c r="K126" s="15"/>
      <c r="L126" s="15"/>
      <c r="M126" s="15"/>
      <c r="N126" s="15"/>
      <c r="O126" s="15">
        <v>146</v>
      </c>
      <c r="P126" s="15"/>
      <c r="Q126" s="15"/>
      <c r="R126" s="54"/>
      <c r="S126" s="15"/>
      <c r="T126" s="55"/>
      <c r="U126" s="15">
        <v>90</v>
      </c>
      <c r="V126" s="15"/>
      <c r="W126" s="15"/>
      <c r="X126" s="15"/>
      <c r="Y126" s="15"/>
      <c r="Z126" s="15"/>
      <c r="AA126" s="15"/>
      <c r="AB126" s="25">
        <f t="shared" si="109"/>
        <v>19</v>
      </c>
      <c r="AC126" s="78" t="str">
        <f t="shared" si="110"/>
        <v>-</v>
      </c>
      <c r="AD126" s="78" t="str">
        <f t="shared" si="111"/>
        <v>-</v>
      </c>
      <c r="AE126" s="18">
        <v>123</v>
      </c>
      <c r="AF126" s="34">
        <v>122</v>
      </c>
      <c r="AG126" s="34">
        <f t="shared" si="114"/>
        <v>122</v>
      </c>
      <c r="AK126" s="11">
        <f t="shared" si="115"/>
        <v>1</v>
      </c>
      <c r="AL126" s="11">
        <f t="shared" si="116"/>
        <v>2</v>
      </c>
      <c r="AM126" s="11">
        <f t="shared" si="117"/>
        <v>2</v>
      </c>
      <c r="AN126" s="11">
        <f t="shared" si="118"/>
        <v>1</v>
      </c>
      <c r="AO126" s="11">
        <f t="shared" si="119"/>
        <v>1</v>
      </c>
      <c r="AP126" s="11">
        <f t="shared" si="120"/>
        <v>1</v>
      </c>
      <c r="AQ126" s="11">
        <f t="shared" si="121"/>
        <v>2</v>
      </c>
      <c r="AR126" s="11">
        <f t="shared" si="122"/>
        <v>2</v>
      </c>
      <c r="AS126" s="11">
        <f t="shared" si="123"/>
        <v>1</v>
      </c>
      <c r="AT126" s="11">
        <f t="shared" si="124"/>
        <v>1</v>
      </c>
      <c r="AU126" s="11">
        <f t="shared" si="125"/>
        <v>1</v>
      </c>
      <c r="AV126" s="11">
        <f t="shared" si="126"/>
        <v>1</v>
      </c>
      <c r="AW126" s="11">
        <f t="shared" si="127"/>
        <v>2</v>
      </c>
      <c r="AX126" s="11">
        <f t="shared" si="128"/>
        <v>2</v>
      </c>
      <c r="AY126" s="11">
        <f t="shared" si="129"/>
        <v>1</v>
      </c>
      <c r="AZ126" s="11">
        <f t="shared" si="130"/>
        <v>1</v>
      </c>
      <c r="BA126" s="11">
        <f t="shared" si="131"/>
        <v>1</v>
      </c>
      <c r="BB126" s="11">
        <f t="shared" si="132"/>
        <v>1</v>
      </c>
      <c r="BC126" s="11">
        <f t="shared" si="133"/>
        <v>1</v>
      </c>
      <c r="BE126" s="11">
        <f t="shared" si="134"/>
        <v>6</v>
      </c>
      <c r="BH126" s="11">
        <f t="shared" si="135"/>
        <v>180</v>
      </c>
      <c r="BI126" s="11">
        <f t="shared" si="136"/>
        <v>146</v>
      </c>
      <c r="BJ126" s="11">
        <f t="shared" si="137"/>
        <v>90</v>
      </c>
      <c r="BK126" s="11">
        <f t="shared" si="138"/>
      </c>
      <c r="BL126" s="11">
        <f t="shared" si="139"/>
      </c>
      <c r="BM126" s="11">
        <f t="shared" si="140"/>
      </c>
      <c r="BN126" s="11">
        <f t="shared" si="141"/>
      </c>
      <c r="BO126" s="11">
        <f t="shared" si="142"/>
      </c>
      <c r="BP126" s="11">
        <f t="shared" si="143"/>
      </c>
      <c r="BQ126" s="11">
        <f t="shared" si="144"/>
      </c>
      <c r="BR126" s="11">
        <f t="shared" si="145"/>
      </c>
      <c r="BS126" s="11">
        <f t="shared" si="146"/>
      </c>
      <c r="BT126" s="11">
        <f t="shared" si="147"/>
      </c>
      <c r="BU126" s="11">
        <f t="shared" si="148"/>
      </c>
      <c r="BV126" s="11">
        <f t="shared" si="149"/>
      </c>
      <c r="BW126" s="11" t="str">
        <f t="shared" si="150"/>
        <v>-</v>
      </c>
      <c r="BX126" s="11" t="str">
        <f t="shared" si="151"/>
        <v>-</v>
      </c>
      <c r="BY126" s="11">
        <f t="shared" si="152"/>
        <v>13</v>
      </c>
      <c r="CA126">
        <f t="shared" si="153"/>
        <v>416</v>
      </c>
      <c r="EL126" s="11">
        <v>121</v>
      </c>
      <c r="EN126" s="11">
        <f t="shared" si="154"/>
        <v>122</v>
      </c>
      <c r="EO126" s="11" t="str">
        <f t="shared" si="155"/>
        <v>(123)</v>
      </c>
    </row>
    <row r="127" spans="1:145" ht="15.75">
      <c r="A127" s="8" t="str">
        <f t="shared" si="113"/>
        <v>123(124)</v>
      </c>
      <c r="B127" s="9" t="s">
        <v>185</v>
      </c>
      <c r="C127" s="10" t="s">
        <v>120</v>
      </c>
      <c r="D127" s="21">
        <f t="shared" si="106"/>
        <v>415</v>
      </c>
      <c r="E127" s="19"/>
      <c r="F127" s="15">
        <f t="shared" si="107"/>
        <v>4</v>
      </c>
      <c r="G127" s="20">
        <f t="shared" si="108"/>
        <v>51.875</v>
      </c>
      <c r="H127" s="19"/>
      <c r="I127" s="15"/>
      <c r="J127" s="15">
        <v>91</v>
      </c>
      <c r="K127" s="15">
        <v>178</v>
      </c>
      <c r="L127" s="15">
        <v>61</v>
      </c>
      <c r="M127" s="15"/>
      <c r="N127" s="15"/>
      <c r="O127" s="15"/>
      <c r="P127" s="15"/>
      <c r="Q127" s="15">
        <v>85</v>
      </c>
      <c r="R127" s="54"/>
      <c r="S127" s="30"/>
      <c r="T127" s="55"/>
      <c r="U127" s="15"/>
      <c r="V127" s="15"/>
      <c r="W127" s="71"/>
      <c r="X127" s="15"/>
      <c r="Y127" s="15"/>
      <c r="Z127" s="15"/>
      <c r="AA127" s="15"/>
      <c r="AB127" s="25">
        <f t="shared" si="109"/>
        <v>19</v>
      </c>
      <c r="AC127" s="78" t="str">
        <f t="shared" si="110"/>
        <v>-</v>
      </c>
      <c r="AD127" s="78" t="str">
        <f t="shared" si="111"/>
        <v>-</v>
      </c>
      <c r="AE127" s="18">
        <v>124</v>
      </c>
      <c r="AF127" s="34">
        <v>123</v>
      </c>
      <c r="AG127" s="34">
        <f t="shared" si="114"/>
        <v>123</v>
      </c>
      <c r="AK127" s="11">
        <f t="shared" si="115"/>
        <v>1</v>
      </c>
      <c r="AL127" s="11">
        <f t="shared" si="116"/>
        <v>2</v>
      </c>
      <c r="AM127" s="11">
        <f t="shared" si="117"/>
        <v>3</v>
      </c>
      <c r="AN127" s="11">
        <f t="shared" si="118"/>
        <v>3</v>
      </c>
      <c r="AO127" s="11">
        <f t="shared" si="119"/>
        <v>2</v>
      </c>
      <c r="AP127" s="11">
        <f t="shared" si="120"/>
        <v>1</v>
      </c>
      <c r="AQ127" s="11">
        <f t="shared" si="121"/>
        <v>1</v>
      </c>
      <c r="AR127" s="11">
        <f t="shared" si="122"/>
        <v>1</v>
      </c>
      <c r="AS127" s="11">
        <f t="shared" si="123"/>
        <v>2</v>
      </c>
      <c r="AT127" s="11">
        <f t="shared" si="124"/>
        <v>2</v>
      </c>
      <c r="AU127" s="11">
        <f t="shared" si="125"/>
        <v>1</v>
      </c>
      <c r="AV127" s="11">
        <f t="shared" si="126"/>
        <v>1</v>
      </c>
      <c r="AW127" s="11">
        <f t="shared" si="127"/>
        <v>1</v>
      </c>
      <c r="AX127" s="11">
        <f t="shared" si="128"/>
        <v>1</v>
      </c>
      <c r="AY127" s="11">
        <f t="shared" si="129"/>
        <v>1</v>
      </c>
      <c r="AZ127" s="11">
        <f t="shared" si="130"/>
        <v>1</v>
      </c>
      <c r="BA127" s="11">
        <f t="shared" si="131"/>
        <v>1</v>
      </c>
      <c r="BB127" s="11">
        <f t="shared" si="132"/>
        <v>1</v>
      </c>
      <c r="BC127" s="11">
        <f t="shared" si="133"/>
        <v>1</v>
      </c>
      <c r="BE127" s="11">
        <f t="shared" si="134"/>
        <v>6</v>
      </c>
      <c r="BH127" s="11">
        <f t="shared" si="135"/>
        <v>178</v>
      </c>
      <c r="BI127" s="11">
        <f t="shared" si="136"/>
        <v>91</v>
      </c>
      <c r="BJ127" s="11">
        <f t="shared" si="137"/>
        <v>85</v>
      </c>
      <c r="BK127" s="11">
        <f t="shared" si="138"/>
        <v>61</v>
      </c>
      <c r="BL127" s="11">
        <f t="shared" si="139"/>
      </c>
      <c r="BM127" s="11">
        <f t="shared" si="140"/>
      </c>
      <c r="BN127" s="11">
        <f t="shared" si="141"/>
      </c>
      <c r="BO127" s="11">
        <f t="shared" si="142"/>
      </c>
      <c r="BP127" s="11">
        <f t="shared" si="143"/>
      </c>
      <c r="BQ127" s="11">
        <f t="shared" si="144"/>
      </c>
      <c r="BR127" s="11">
        <f t="shared" si="145"/>
      </c>
      <c r="BS127" s="11">
        <f t="shared" si="146"/>
      </c>
      <c r="BT127" s="11">
        <f t="shared" si="147"/>
      </c>
      <c r="BU127" s="11">
        <f t="shared" si="148"/>
      </c>
      <c r="BV127" s="11">
        <f t="shared" si="149"/>
      </c>
      <c r="BW127" s="11" t="str">
        <f t="shared" si="150"/>
        <v>-</v>
      </c>
      <c r="BX127" s="11" t="str">
        <f t="shared" si="151"/>
        <v>-</v>
      </c>
      <c r="BY127" s="11">
        <f t="shared" si="152"/>
        <v>12</v>
      </c>
      <c r="CA127">
        <f t="shared" si="153"/>
        <v>415</v>
      </c>
      <c r="EL127" s="11">
        <v>122</v>
      </c>
      <c r="EN127" s="11">
        <f t="shared" si="154"/>
        <v>123</v>
      </c>
      <c r="EO127" s="11" t="str">
        <f t="shared" si="155"/>
        <v>(124)</v>
      </c>
    </row>
    <row r="128" spans="1:145" ht="15.75">
      <c r="A128" s="8" t="str">
        <f t="shared" si="113"/>
        <v>124(125)</v>
      </c>
      <c r="B128" s="9" t="s">
        <v>107</v>
      </c>
      <c r="C128" s="36" t="s">
        <v>198</v>
      </c>
      <c r="D128" s="21">
        <f t="shared" si="106"/>
        <v>404</v>
      </c>
      <c r="E128" s="19"/>
      <c r="F128" s="15">
        <f t="shared" si="107"/>
        <v>4</v>
      </c>
      <c r="G128" s="20">
        <f t="shared" si="108"/>
        <v>50.5</v>
      </c>
      <c r="H128" s="19"/>
      <c r="I128" s="15"/>
      <c r="J128" s="15">
        <v>122</v>
      </c>
      <c r="K128" s="15"/>
      <c r="L128" s="15"/>
      <c r="M128" s="15"/>
      <c r="N128" s="15"/>
      <c r="O128" s="15"/>
      <c r="P128" s="15"/>
      <c r="Q128" s="15">
        <v>85</v>
      </c>
      <c r="R128" s="54">
        <v>87</v>
      </c>
      <c r="S128" s="30"/>
      <c r="T128" s="55"/>
      <c r="U128" s="15"/>
      <c r="V128" s="15">
        <v>110</v>
      </c>
      <c r="W128" s="71"/>
      <c r="X128" s="15"/>
      <c r="Y128" s="15"/>
      <c r="Z128" s="15"/>
      <c r="AA128" s="15"/>
      <c r="AB128" s="25">
        <f t="shared" si="109"/>
        <v>19</v>
      </c>
      <c r="AC128" s="78" t="str">
        <f t="shared" si="110"/>
        <v>-</v>
      </c>
      <c r="AD128" s="78" t="str">
        <f t="shared" si="111"/>
        <v>-</v>
      </c>
      <c r="AE128" s="18">
        <v>125</v>
      </c>
      <c r="AF128" s="34">
        <v>124</v>
      </c>
      <c r="AG128" s="34">
        <f t="shared" si="114"/>
        <v>124</v>
      </c>
      <c r="AK128" s="11">
        <f t="shared" si="115"/>
        <v>1</v>
      </c>
      <c r="AL128" s="11">
        <f t="shared" si="116"/>
        <v>2</v>
      </c>
      <c r="AM128" s="11">
        <f t="shared" si="117"/>
        <v>2</v>
      </c>
      <c r="AN128" s="11">
        <f t="shared" si="118"/>
        <v>1</v>
      </c>
      <c r="AO128" s="11">
        <f t="shared" si="119"/>
        <v>1</v>
      </c>
      <c r="AP128" s="11">
        <f t="shared" si="120"/>
        <v>1</v>
      </c>
      <c r="AQ128" s="11">
        <f t="shared" si="121"/>
        <v>1</v>
      </c>
      <c r="AR128" s="11">
        <f t="shared" si="122"/>
        <v>1</v>
      </c>
      <c r="AS128" s="11">
        <f t="shared" si="123"/>
        <v>2</v>
      </c>
      <c r="AT128" s="11">
        <f t="shared" si="124"/>
        <v>3</v>
      </c>
      <c r="AU128" s="11">
        <f t="shared" si="125"/>
        <v>2</v>
      </c>
      <c r="AV128" s="11">
        <f t="shared" si="126"/>
        <v>1</v>
      </c>
      <c r="AW128" s="11">
        <f t="shared" si="127"/>
        <v>1</v>
      </c>
      <c r="AX128" s="11">
        <f t="shared" si="128"/>
        <v>2</v>
      </c>
      <c r="AY128" s="11">
        <f t="shared" si="129"/>
        <v>2</v>
      </c>
      <c r="AZ128" s="11">
        <f t="shared" si="130"/>
        <v>1</v>
      </c>
      <c r="BA128" s="11">
        <f t="shared" si="131"/>
        <v>1</v>
      </c>
      <c r="BB128" s="11">
        <f t="shared" si="132"/>
        <v>1</v>
      </c>
      <c r="BC128" s="11">
        <f t="shared" si="133"/>
        <v>1</v>
      </c>
      <c r="BE128" s="11">
        <f t="shared" si="134"/>
        <v>7</v>
      </c>
      <c r="BH128" s="11">
        <f t="shared" si="135"/>
        <v>122</v>
      </c>
      <c r="BI128" s="11">
        <f t="shared" si="136"/>
        <v>110</v>
      </c>
      <c r="BJ128" s="11">
        <f t="shared" si="137"/>
        <v>87</v>
      </c>
      <c r="BK128" s="11">
        <f t="shared" si="138"/>
        <v>85</v>
      </c>
      <c r="BL128" s="11">
        <f t="shared" si="139"/>
      </c>
      <c r="BM128" s="11">
        <f t="shared" si="140"/>
      </c>
      <c r="BN128" s="11">
        <f t="shared" si="141"/>
      </c>
      <c r="BO128" s="11">
        <f t="shared" si="142"/>
      </c>
      <c r="BP128" s="11">
        <f t="shared" si="143"/>
      </c>
      <c r="BQ128" s="11">
        <f t="shared" si="144"/>
      </c>
      <c r="BR128" s="11">
        <f t="shared" si="145"/>
      </c>
      <c r="BS128" s="11">
        <f t="shared" si="146"/>
      </c>
      <c r="BT128" s="11">
        <f t="shared" si="147"/>
      </c>
      <c r="BU128" s="11">
        <f t="shared" si="148"/>
      </c>
      <c r="BV128" s="11">
        <f t="shared" si="149"/>
      </c>
      <c r="BW128" s="11" t="str">
        <f t="shared" si="150"/>
        <v>-</v>
      </c>
      <c r="BX128" s="11" t="str">
        <f t="shared" si="151"/>
        <v>-</v>
      </c>
      <c r="BY128" s="11">
        <f t="shared" si="152"/>
        <v>12</v>
      </c>
      <c r="CA128">
        <f t="shared" si="153"/>
        <v>404</v>
      </c>
      <c r="EL128" s="11">
        <v>123</v>
      </c>
      <c r="EN128" s="11">
        <f t="shared" si="154"/>
        <v>124</v>
      </c>
      <c r="EO128" s="11" t="str">
        <f t="shared" si="155"/>
        <v>(125)</v>
      </c>
    </row>
    <row r="129" spans="1:145" ht="15.75">
      <c r="A129" s="8" t="str">
        <f t="shared" si="113"/>
        <v>125(126)</v>
      </c>
      <c r="B129" s="35" t="s">
        <v>212</v>
      </c>
      <c r="C129" s="36" t="s">
        <v>217</v>
      </c>
      <c r="D129" s="21">
        <f t="shared" si="106"/>
        <v>399</v>
      </c>
      <c r="E129" s="19"/>
      <c r="F129" s="15">
        <f t="shared" si="107"/>
        <v>3</v>
      </c>
      <c r="G129" s="20">
        <f t="shared" si="108"/>
        <v>66.5</v>
      </c>
      <c r="H129" s="19"/>
      <c r="I129" s="15"/>
      <c r="J129" s="15"/>
      <c r="K129" s="15"/>
      <c r="L129" s="15"/>
      <c r="M129" s="15"/>
      <c r="N129" s="15">
        <v>111</v>
      </c>
      <c r="O129" s="15">
        <v>159</v>
      </c>
      <c r="P129" s="15"/>
      <c r="Q129" s="15"/>
      <c r="R129" s="54"/>
      <c r="S129" s="30"/>
      <c r="T129" s="55"/>
      <c r="U129" s="15"/>
      <c r="V129" s="71"/>
      <c r="W129" s="71">
        <v>129</v>
      </c>
      <c r="X129" s="15"/>
      <c r="Y129" s="15"/>
      <c r="Z129" s="15"/>
      <c r="AA129" s="15"/>
      <c r="AB129" s="25">
        <f t="shared" si="109"/>
        <v>19</v>
      </c>
      <c r="AC129" s="78" t="str">
        <f t="shared" si="110"/>
        <v>-</v>
      </c>
      <c r="AD129" s="78" t="str">
        <f t="shared" si="111"/>
        <v>-</v>
      </c>
      <c r="AE129" s="18">
        <v>126</v>
      </c>
      <c r="AF129" s="34">
        <v>125</v>
      </c>
      <c r="AG129" s="34">
        <f t="shared" si="114"/>
        <v>125</v>
      </c>
      <c r="AK129" s="11">
        <f t="shared" si="115"/>
        <v>1</v>
      </c>
      <c r="AL129" s="11">
        <f t="shared" si="116"/>
        <v>1</v>
      </c>
      <c r="AM129" s="11">
        <f t="shared" si="117"/>
        <v>1</v>
      </c>
      <c r="AN129" s="11">
        <f t="shared" si="118"/>
        <v>1</v>
      </c>
      <c r="AO129" s="11">
        <f t="shared" si="119"/>
        <v>1</v>
      </c>
      <c r="AP129" s="11">
        <f t="shared" si="120"/>
        <v>2</v>
      </c>
      <c r="AQ129" s="11">
        <f t="shared" si="121"/>
        <v>3</v>
      </c>
      <c r="AR129" s="11">
        <f t="shared" si="122"/>
        <v>2</v>
      </c>
      <c r="AS129" s="11">
        <f t="shared" si="123"/>
        <v>1</v>
      </c>
      <c r="AT129" s="11">
        <f t="shared" si="124"/>
        <v>1</v>
      </c>
      <c r="AU129" s="11">
        <f t="shared" si="125"/>
        <v>1</v>
      </c>
      <c r="AV129" s="11">
        <f t="shared" si="126"/>
        <v>1</v>
      </c>
      <c r="AW129" s="11">
        <f t="shared" si="127"/>
        <v>1</v>
      </c>
      <c r="AX129" s="11">
        <f t="shared" si="128"/>
        <v>1</v>
      </c>
      <c r="AY129" s="11">
        <f t="shared" si="129"/>
        <v>2</v>
      </c>
      <c r="AZ129" s="11">
        <f t="shared" si="130"/>
        <v>2</v>
      </c>
      <c r="BA129" s="11">
        <f t="shared" si="131"/>
        <v>1</v>
      </c>
      <c r="BB129" s="11">
        <f t="shared" si="132"/>
        <v>1</v>
      </c>
      <c r="BC129" s="11">
        <f t="shared" si="133"/>
        <v>1</v>
      </c>
      <c r="BE129" s="11">
        <f t="shared" si="134"/>
        <v>5</v>
      </c>
      <c r="BH129" s="11">
        <f t="shared" si="135"/>
        <v>159</v>
      </c>
      <c r="BI129" s="11">
        <f t="shared" si="136"/>
        <v>129</v>
      </c>
      <c r="BJ129" s="11">
        <f t="shared" si="137"/>
        <v>111</v>
      </c>
      <c r="BK129" s="11">
        <f t="shared" si="138"/>
      </c>
      <c r="BL129" s="11">
        <f t="shared" si="139"/>
      </c>
      <c r="BM129" s="11">
        <f t="shared" si="140"/>
      </c>
      <c r="BN129" s="11">
        <f t="shared" si="141"/>
      </c>
      <c r="BO129" s="11">
        <f t="shared" si="142"/>
      </c>
      <c r="BP129" s="11">
        <f t="shared" si="143"/>
      </c>
      <c r="BQ129" s="11">
        <f t="shared" si="144"/>
      </c>
      <c r="BR129" s="11">
        <f t="shared" si="145"/>
      </c>
      <c r="BS129" s="11">
        <f t="shared" si="146"/>
      </c>
      <c r="BT129" s="11">
        <f t="shared" si="147"/>
      </c>
      <c r="BU129" s="11">
        <f t="shared" si="148"/>
      </c>
      <c r="BV129" s="11">
        <f t="shared" si="149"/>
      </c>
      <c r="BW129" s="11" t="str">
        <f t="shared" si="150"/>
        <v>-</v>
      </c>
      <c r="BX129" s="11" t="str">
        <f t="shared" si="151"/>
        <v>-</v>
      </c>
      <c r="BY129" s="11">
        <f t="shared" si="152"/>
        <v>13</v>
      </c>
      <c r="CA129">
        <f t="shared" si="153"/>
        <v>399</v>
      </c>
      <c r="EL129" s="11">
        <v>124</v>
      </c>
      <c r="EN129" s="11">
        <f t="shared" si="154"/>
        <v>125</v>
      </c>
      <c r="EO129" s="11" t="str">
        <f t="shared" si="155"/>
        <v>(126)</v>
      </c>
    </row>
    <row r="130" spans="1:145" ht="15.75">
      <c r="A130" s="8" t="str">
        <f t="shared" si="113"/>
        <v>126(127)</v>
      </c>
      <c r="B130" s="9" t="s">
        <v>209</v>
      </c>
      <c r="C130" s="10" t="s">
        <v>214</v>
      </c>
      <c r="D130" s="21">
        <f t="shared" si="106"/>
        <v>398</v>
      </c>
      <c r="E130" s="19"/>
      <c r="F130" s="15">
        <f t="shared" si="107"/>
        <v>3</v>
      </c>
      <c r="G130" s="20">
        <f t="shared" si="108"/>
        <v>66.33333333333333</v>
      </c>
      <c r="H130" s="19"/>
      <c r="I130" s="15"/>
      <c r="J130" s="15"/>
      <c r="K130" s="15"/>
      <c r="L130" s="15"/>
      <c r="M130" s="15"/>
      <c r="N130" s="15">
        <v>120</v>
      </c>
      <c r="O130" s="15">
        <v>168</v>
      </c>
      <c r="P130" s="15"/>
      <c r="Q130" s="15"/>
      <c r="R130" s="54"/>
      <c r="S130" s="30"/>
      <c r="T130" s="55"/>
      <c r="U130" s="15"/>
      <c r="V130" s="15"/>
      <c r="W130" s="71">
        <v>110</v>
      </c>
      <c r="X130" s="15"/>
      <c r="Y130" s="15"/>
      <c r="Z130" s="15"/>
      <c r="AA130" s="15"/>
      <c r="AB130" s="25">
        <f t="shared" si="109"/>
        <v>19</v>
      </c>
      <c r="AC130" s="78" t="str">
        <f t="shared" si="110"/>
        <v>-</v>
      </c>
      <c r="AD130" s="78" t="str">
        <f t="shared" si="111"/>
        <v>-</v>
      </c>
      <c r="AE130" s="18">
        <v>127</v>
      </c>
      <c r="AF130" s="34">
        <v>126</v>
      </c>
      <c r="AG130" s="34">
        <f t="shared" si="114"/>
        <v>126</v>
      </c>
      <c r="AK130" s="11">
        <f t="shared" si="115"/>
        <v>1</v>
      </c>
      <c r="AL130" s="11">
        <f t="shared" si="116"/>
        <v>1</v>
      </c>
      <c r="AM130" s="11">
        <f t="shared" si="117"/>
        <v>1</v>
      </c>
      <c r="AN130" s="11">
        <f t="shared" si="118"/>
        <v>1</v>
      </c>
      <c r="AO130" s="11">
        <f t="shared" si="119"/>
        <v>1</v>
      </c>
      <c r="AP130" s="11">
        <f t="shared" si="120"/>
        <v>2</v>
      </c>
      <c r="AQ130" s="11">
        <f t="shared" si="121"/>
        <v>3</v>
      </c>
      <c r="AR130" s="11">
        <f t="shared" si="122"/>
        <v>2</v>
      </c>
      <c r="AS130" s="11">
        <f t="shared" si="123"/>
        <v>1</v>
      </c>
      <c r="AT130" s="11">
        <f t="shared" si="124"/>
        <v>1</v>
      </c>
      <c r="AU130" s="11">
        <f t="shared" si="125"/>
        <v>1</v>
      </c>
      <c r="AV130" s="11">
        <f t="shared" si="126"/>
        <v>1</v>
      </c>
      <c r="AW130" s="11">
        <f t="shared" si="127"/>
        <v>1</v>
      </c>
      <c r="AX130" s="11">
        <f t="shared" si="128"/>
        <v>1</v>
      </c>
      <c r="AY130" s="11">
        <f t="shared" si="129"/>
        <v>2</v>
      </c>
      <c r="AZ130" s="11">
        <f t="shared" si="130"/>
        <v>2</v>
      </c>
      <c r="BA130" s="11">
        <f t="shared" si="131"/>
        <v>1</v>
      </c>
      <c r="BB130" s="11">
        <f t="shared" si="132"/>
        <v>1</v>
      </c>
      <c r="BC130" s="11">
        <f t="shared" si="133"/>
        <v>1</v>
      </c>
      <c r="BE130" s="11">
        <f t="shared" si="134"/>
        <v>5</v>
      </c>
      <c r="BH130" s="11">
        <f t="shared" si="135"/>
        <v>168</v>
      </c>
      <c r="BI130" s="11">
        <f t="shared" si="136"/>
        <v>120</v>
      </c>
      <c r="BJ130" s="11">
        <f t="shared" si="137"/>
        <v>110</v>
      </c>
      <c r="BK130" s="11">
        <f t="shared" si="138"/>
      </c>
      <c r="BL130" s="11">
        <f t="shared" si="139"/>
      </c>
      <c r="BM130" s="11">
        <f t="shared" si="140"/>
      </c>
      <c r="BN130" s="11">
        <f t="shared" si="141"/>
      </c>
      <c r="BO130" s="11">
        <f t="shared" si="142"/>
      </c>
      <c r="BP130" s="11">
        <f t="shared" si="143"/>
      </c>
      <c r="BQ130" s="11">
        <f t="shared" si="144"/>
      </c>
      <c r="BR130" s="11">
        <f t="shared" si="145"/>
      </c>
      <c r="BS130" s="11">
        <f t="shared" si="146"/>
      </c>
      <c r="BT130" s="11">
        <f t="shared" si="147"/>
      </c>
      <c r="BU130" s="11">
        <f t="shared" si="148"/>
      </c>
      <c r="BV130" s="11">
        <f t="shared" si="149"/>
      </c>
      <c r="BW130" s="11" t="str">
        <f t="shared" si="150"/>
        <v>-</v>
      </c>
      <c r="BX130" s="11" t="str">
        <f t="shared" si="151"/>
        <v>-</v>
      </c>
      <c r="BY130" s="11">
        <f t="shared" si="152"/>
        <v>13</v>
      </c>
      <c r="CA130">
        <f t="shared" si="153"/>
        <v>398</v>
      </c>
      <c r="EL130" s="11">
        <v>125</v>
      </c>
      <c r="EN130" s="11">
        <f t="shared" si="154"/>
        <v>126</v>
      </c>
      <c r="EO130" s="11" t="str">
        <f t="shared" si="155"/>
        <v>(127)</v>
      </c>
    </row>
    <row r="131" spans="1:145" ht="15.75">
      <c r="A131" s="8" t="str">
        <f t="shared" si="113"/>
        <v>127(128)</v>
      </c>
      <c r="B131" s="35" t="s">
        <v>139</v>
      </c>
      <c r="C131" s="36" t="s">
        <v>45</v>
      </c>
      <c r="D131" s="21">
        <f t="shared" si="106"/>
        <v>397</v>
      </c>
      <c r="E131" s="19"/>
      <c r="F131" s="15">
        <f t="shared" si="107"/>
        <v>3</v>
      </c>
      <c r="G131" s="20">
        <f t="shared" si="108"/>
        <v>66.16666666666667</v>
      </c>
      <c r="H131" s="19"/>
      <c r="I131" s="15"/>
      <c r="J131" s="15">
        <v>105</v>
      </c>
      <c r="K131" s="15">
        <v>182</v>
      </c>
      <c r="L131" s="15">
        <v>110</v>
      </c>
      <c r="M131" s="15"/>
      <c r="N131" s="15"/>
      <c r="O131" s="15"/>
      <c r="P131" s="15"/>
      <c r="Q131" s="15"/>
      <c r="R131" s="54"/>
      <c r="S131" s="30"/>
      <c r="T131" s="55"/>
      <c r="U131" s="15"/>
      <c r="V131" s="71"/>
      <c r="W131" s="71"/>
      <c r="X131" s="15"/>
      <c r="Y131" s="15"/>
      <c r="Z131" s="15"/>
      <c r="AA131" s="15"/>
      <c r="AB131" s="25">
        <f t="shared" si="109"/>
        <v>19</v>
      </c>
      <c r="AC131" s="78" t="str">
        <f t="shared" si="110"/>
        <v>-</v>
      </c>
      <c r="AD131" s="78" t="str">
        <f t="shared" si="111"/>
        <v>-</v>
      </c>
      <c r="AE131" s="18">
        <v>128</v>
      </c>
      <c r="AF131" s="34">
        <v>127</v>
      </c>
      <c r="AG131" s="34">
        <f t="shared" si="114"/>
        <v>127</v>
      </c>
      <c r="AK131" s="11">
        <f t="shared" si="115"/>
        <v>1</v>
      </c>
      <c r="AL131" s="11">
        <f t="shared" si="116"/>
        <v>2</v>
      </c>
      <c r="AM131" s="11">
        <f t="shared" si="117"/>
        <v>3</v>
      </c>
      <c r="AN131" s="11">
        <f t="shared" si="118"/>
        <v>3</v>
      </c>
      <c r="AO131" s="11">
        <f t="shared" si="119"/>
        <v>2</v>
      </c>
      <c r="AP131" s="11">
        <f t="shared" si="120"/>
        <v>1</v>
      </c>
      <c r="AQ131" s="11">
        <f t="shared" si="121"/>
        <v>1</v>
      </c>
      <c r="AR131" s="11">
        <f t="shared" si="122"/>
        <v>1</v>
      </c>
      <c r="AS131" s="11">
        <f t="shared" si="123"/>
        <v>1</v>
      </c>
      <c r="AT131" s="11">
        <f t="shared" si="124"/>
        <v>1</v>
      </c>
      <c r="AU131" s="11">
        <f t="shared" si="125"/>
        <v>1</v>
      </c>
      <c r="AV131" s="11">
        <f t="shared" si="126"/>
        <v>1</v>
      </c>
      <c r="AW131" s="11">
        <f t="shared" si="127"/>
        <v>1</v>
      </c>
      <c r="AX131" s="11">
        <f t="shared" si="128"/>
        <v>1</v>
      </c>
      <c r="AY131" s="11">
        <f t="shared" si="129"/>
        <v>1</v>
      </c>
      <c r="AZ131" s="11">
        <f t="shared" si="130"/>
        <v>1</v>
      </c>
      <c r="BA131" s="11">
        <f t="shared" si="131"/>
        <v>1</v>
      </c>
      <c r="BB131" s="11">
        <f t="shared" si="132"/>
        <v>1</v>
      </c>
      <c r="BC131" s="11">
        <f t="shared" si="133"/>
        <v>1</v>
      </c>
      <c r="BE131" s="11">
        <f t="shared" si="134"/>
        <v>4</v>
      </c>
      <c r="BH131" s="11">
        <f t="shared" si="135"/>
        <v>182</v>
      </c>
      <c r="BI131" s="11">
        <f t="shared" si="136"/>
        <v>110</v>
      </c>
      <c r="BJ131" s="11">
        <f t="shared" si="137"/>
        <v>105</v>
      </c>
      <c r="BK131" s="11">
        <f t="shared" si="138"/>
      </c>
      <c r="BL131" s="11">
        <f t="shared" si="139"/>
      </c>
      <c r="BM131" s="11">
        <f t="shared" si="140"/>
      </c>
      <c r="BN131" s="11">
        <f t="shared" si="141"/>
      </c>
      <c r="BO131" s="11">
        <f t="shared" si="142"/>
      </c>
      <c r="BP131" s="11">
        <f t="shared" si="143"/>
      </c>
      <c r="BQ131" s="11">
        <f t="shared" si="144"/>
      </c>
      <c r="BR131" s="11">
        <f t="shared" si="145"/>
      </c>
      <c r="BS131" s="11">
        <f t="shared" si="146"/>
      </c>
      <c r="BT131" s="11">
        <f t="shared" si="147"/>
      </c>
      <c r="BU131" s="11">
        <f t="shared" si="148"/>
      </c>
      <c r="BV131" s="11">
        <f t="shared" si="149"/>
      </c>
      <c r="BW131" s="11" t="str">
        <f t="shared" si="150"/>
        <v>-</v>
      </c>
      <c r="BX131" s="11" t="str">
        <f t="shared" si="151"/>
        <v>-</v>
      </c>
      <c r="BY131" s="11">
        <f t="shared" si="152"/>
        <v>13</v>
      </c>
      <c r="CA131">
        <f t="shared" si="153"/>
        <v>397</v>
      </c>
      <c r="EL131" s="11">
        <v>126</v>
      </c>
      <c r="EN131" s="11">
        <f t="shared" si="154"/>
        <v>127</v>
      </c>
      <c r="EO131" s="11" t="str">
        <f t="shared" si="155"/>
        <v>(128)</v>
      </c>
    </row>
    <row r="132" spans="1:145" ht="15.75">
      <c r="A132" s="8" t="str">
        <f t="shared" si="113"/>
        <v>128(129)</v>
      </c>
      <c r="B132" s="9" t="s">
        <v>279</v>
      </c>
      <c r="C132" s="36" t="s">
        <v>257</v>
      </c>
      <c r="D132" s="21">
        <f t="shared" si="106"/>
        <v>396</v>
      </c>
      <c r="E132" s="19"/>
      <c r="F132" s="15">
        <f t="shared" si="107"/>
        <v>3</v>
      </c>
      <c r="G132" s="20">
        <f t="shared" si="108"/>
        <v>66</v>
      </c>
      <c r="H132" s="19"/>
      <c r="I132" s="15"/>
      <c r="J132" s="15"/>
      <c r="K132" s="15"/>
      <c r="L132" s="15"/>
      <c r="M132" s="15">
        <v>184</v>
      </c>
      <c r="N132" s="15"/>
      <c r="O132" s="15"/>
      <c r="P132" s="15"/>
      <c r="Q132" s="15">
        <v>108</v>
      </c>
      <c r="R132" s="54"/>
      <c r="S132" s="30"/>
      <c r="T132" s="55"/>
      <c r="U132" s="15">
        <v>104</v>
      </c>
      <c r="V132" s="71"/>
      <c r="W132" s="71"/>
      <c r="X132" s="15"/>
      <c r="Y132" s="15"/>
      <c r="Z132" s="15"/>
      <c r="AA132" s="15"/>
      <c r="AB132" s="25">
        <f t="shared" si="109"/>
        <v>19</v>
      </c>
      <c r="AC132" s="78" t="str">
        <f t="shared" si="110"/>
        <v>-</v>
      </c>
      <c r="AD132" s="78" t="str">
        <f t="shared" si="111"/>
        <v>-</v>
      </c>
      <c r="AE132" s="18">
        <v>129</v>
      </c>
      <c r="AF132" s="34">
        <v>128</v>
      </c>
      <c r="AG132" s="34">
        <f t="shared" si="114"/>
        <v>128</v>
      </c>
      <c r="AK132" s="11">
        <f t="shared" si="115"/>
        <v>1</v>
      </c>
      <c r="AL132" s="11">
        <f t="shared" si="116"/>
        <v>1</v>
      </c>
      <c r="AM132" s="11">
        <f t="shared" si="117"/>
        <v>1</v>
      </c>
      <c r="AN132" s="11">
        <f t="shared" si="118"/>
        <v>1</v>
      </c>
      <c r="AO132" s="11">
        <f t="shared" si="119"/>
        <v>2</v>
      </c>
      <c r="AP132" s="11">
        <f t="shared" si="120"/>
        <v>2</v>
      </c>
      <c r="AQ132" s="11">
        <f t="shared" si="121"/>
        <v>1</v>
      </c>
      <c r="AR132" s="11">
        <f t="shared" si="122"/>
        <v>1</v>
      </c>
      <c r="AS132" s="11">
        <f t="shared" si="123"/>
        <v>2</v>
      </c>
      <c r="AT132" s="11">
        <f t="shared" si="124"/>
        <v>2</v>
      </c>
      <c r="AU132" s="11">
        <f t="shared" si="125"/>
        <v>1</v>
      </c>
      <c r="AV132" s="11">
        <f t="shared" si="126"/>
        <v>1</v>
      </c>
      <c r="AW132" s="11">
        <f t="shared" si="127"/>
        <v>2</v>
      </c>
      <c r="AX132" s="11">
        <f t="shared" si="128"/>
        <v>2</v>
      </c>
      <c r="AY132" s="11">
        <f t="shared" si="129"/>
        <v>1</v>
      </c>
      <c r="AZ132" s="11">
        <f t="shared" si="130"/>
        <v>1</v>
      </c>
      <c r="BA132" s="11">
        <f t="shared" si="131"/>
        <v>1</v>
      </c>
      <c r="BB132" s="11">
        <f t="shared" si="132"/>
        <v>1</v>
      </c>
      <c r="BC132" s="11">
        <f t="shared" si="133"/>
        <v>1</v>
      </c>
      <c r="BE132" s="11">
        <f t="shared" si="134"/>
        <v>6</v>
      </c>
      <c r="BH132" s="11">
        <f t="shared" si="135"/>
        <v>184</v>
      </c>
      <c r="BI132" s="11">
        <f t="shared" si="136"/>
        <v>108</v>
      </c>
      <c r="BJ132" s="11">
        <f t="shared" si="137"/>
        <v>104</v>
      </c>
      <c r="BK132" s="11">
        <f t="shared" si="138"/>
      </c>
      <c r="BL132" s="11">
        <f t="shared" si="139"/>
      </c>
      <c r="BM132" s="11">
        <f t="shared" si="140"/>
      </c>
      <c r="BN132" s="11">
        <f t="shared" si="141"/>
      </c>
      <c r="BO132" s="11">
        <f t="shared" si="142"/>
      </c>
      <c r="BP132" s="11">
        <f t="shared" si="143"/>
      </c>
      <c r="BQ132" s="11">
        <f t="shared" si="144"/>
      </c>
      <c r="BR132" s="11">
        <f t="shared" si="145"/>
      </c>
      <c r="BS132" s="11">
        <f t="shared" si="146"/>
      </c>
      <c r="BT132" s="11">
        <f t="shared" si="147"/>
      </c>
      <c r="BU132" s="11">
        <f t="shared" si="148"/>
      </c>
      <c r="BV132" s="11">
        <f t="shared" si="149"/>
      </c>
      <c r="BW132" s="11" t="str">
        <f t="shared" si="150"/>
        <v>-</v>
      </c>
      <c r="BX132" s="11" t="str">
        <f t="shared" si="151"/>
        <v>-</v>
      </c>
      <c r="BY132" s="11">
        <f t="shared" si="152"/>
        <v>13</v>
      </c>
      <c r="CA132">
        <f t="shared" si="153"/>
        <v>396</v>
      </c>
      <c r="EL132" s="11">
        <v>127</v>
      </c>
      <c r="EN132" s="11">
        <f t="shared" si="154"/>
        <v>128</v>
      </c>
      <c r="EO132" s="11" t="str">
        <f t="shared" si="155"/>
        <v>(129)</v>
      </c>
    </row>
    <row r="133" spans="1:145" ht="15.75">
      <c r="A133" s="8" t="str">
        <f t="shared" si="113"/>
        <v>129(130)</v>
      </c>
      <c r="B133" s="9" t="s">
        <v>169</v>
      </c>
      <c r="C133" s="10" t="s">
        <v>120</v>
      </c>
      <c r="D133" s="21">
        <f aca="true" t="shared" si="156" ref="D133:D164">SUM(BH133:BT133)</f>
        <v>392</v>
      </c>
      <c r="E133" s="19"/>
      <c r="F133" s="15">
        <f aca="true" t="shared" si="157" ref="F133:F164">COUNT(I133:AA133)</f>
        <v>2</v>
      </c>
      <c r="G133" s="20">
        <f aca="true" t="shared" si="158" ref="G133:G164">SUM((CA133)/(F133*2))</f>
        <v>98</v>
      </c>
      <c r="H133" s="19"/>
      <c r="I133" s="15"/>
      <c r="J133" s="15"/>
      <c r="K133" s="15"/>
      <c r="L133" s="15"/>
      <c r="M133" s="15"/>
      <c r="N133" s="15"/>
      <c r="O133" s="15"/>
      <c r="P133" s="15"/>
      <c r="Q133" s="15">
        <v>212</v>
      </c>
      <c r="R133" s="54"/>
      <c r="S133" s="30"/>
      <c r="T133" s="55"/>
      <c r="U133" s="15"/>
      <c r="V133" s="15">
        <v>180</v>
      </c>
      <c r="W133" s="71"/>
      <c r="X133" s="15"/>
      <c r="Y133" s="15"/>
      <c r="Z133" s="15"/>
      <c r="AA133" s="15"/>
      <c r="AB133" s="25">
        <f aca="true" t="shared" si="159" ref="AB133:AB164">SUM($I$3:$AA$3)</f>
        <v>19</v>
      </c>
      <c r="AC133" s="78" t="str">
        <f aca="true" t="shared" si="160" ref="AC133:AC164">BW133</f>
        <v>-</v>
      </c>
      <c r="AD133" s="78" t="str">
        <f aca="true" t="shared" si="161" ref="AD133:AD164">BX133</f>
        <v>-</v>
      </c>
      <c r="AE133" s="18">
        <v>130</v>
      </c>
      <c r="AF133" s="34">
        <v>129</v>
      </c>
      <c r="AG133" s="34">
        <f t="shared" si="114"/>
        <v>129</v>
      </c>
      <c r="AK133" s="11">
        <f t="shared" si="115"/>
        <v>1</v>
      </c>
      <c r="AL133" s="11">
        <f t="shared" si="116"/>
        <v>1</v>
      </c>
      <c r="AM133" s="11">
        <f t="shared" si="117"/>
        <v>1</v>
      </c>
      <c r="AN133" s="11">
        <f t="shared" si="118"/>
        <v>1</v>
      </c>
      <c r="AO133" s="11">
        <f t="shared" si="119"/>
        <v>1</v>
      </c>
      <c r="AP133" s="11">
        <f t="shared" si="120"/>
        <v>1</v>
      </c>
      <c r="AQ133" s="11">
        <f t="shared" si="121"/>
        <v>1</v>
      </c>
      <c r="AR133" s="11">
        <f t="shared" si="122"/>
        <v>1</v>
      </c>
      <c r="AS133" s="11">
        <f t="shared" si="123"/>
        <v>2</v>
      </c>
      <c r="AT133" s="11">
        <f t="shared" si="124"/>
        <v>2</v>
      </c>
      <c r="AU133" s="11">
        <f t="shared" si="125"/>
        <v>1</v>
      </c>
      <c r="AV133" s="11">
        <f t="shared" si="126"/>
        <v>1</v>
      </c>
      <c r="AW133" s="11">
        <f t="shared" si="127"/>
        <v>1</v>
      </c>
      <c r="AX133" s="11">
        <f t="shared" si="128"/>
        <v>2</v>
      </c>
      <c r="AY133" s="11">
        <f t="shared" si="129"/>
        <v>2</v>
      </c>
      <c r="AZ133" s="11">
        <f t="shared" si="130"/>
        <v>1</v>
      </c>
      <c r="BA133" s="11">
        <f t="shared" si="131"/>
        <v>1</v>
      </c>
      <c r="BB133" s="11">
        <f t="shared" si="132"/>
        <v>1</v>
      </c>
      <c r="BC133" s="11">
        <f t="shared" si="133"/>
        <v>1</v>
      </c>
      <c r="BE133" s="11">
        <f t="shared" si="134"/>
        <v>4</v>
      </c>
      <c r="BH133" s="11">
        <f t="shared" si="135"/>
        <v>212</v>
      </c>
      <c r="BI133" s="11">
        <f t="shared" si="136"/>
        <v>180</v>
      </c>
      <c r="BJ133" s="11">
        <f t="shared" si="137"/>
      </c>
      <c r="BK133" s="11">
        <f t="shared" si="138"/>
      </c>
      <c r="BL133" s="11">
        <f t="shared" si="139"/>
      </c>
      <c r="BM133" s="11">
        <f t="shared" si="140"/>
      </c>
      <c r="BN133" s="11">
        <f t="shared" si="141"/>
      </c>
      <c r="BO133" s="11">
        <f t="shared" si="142"/>
      </c>
      <c r="BP133" s="11">
        <f t="shared" si="143"/>
      </c>
      <c r="BQ133" s="11">
        <f t="shared" si="144"/>
      </c>
      <c r="BR133" s="11">
        <f t="shared" si="145"/>
      </c>
      <c r="BS133" s="11">
        <f t="shared" si="146"/>
      </c>
      <c r="BT133" s="11">
        <f t="shared" si="147"/>
      </c>
      <c r="BU133" s="11">
        <f t="shared" si="148"/>
      </c>
      <c r="BV133" s="11">
        <f t="shared" si="149"/>
      </c>
      <c r="BW133" s="11" t="str">
        <f t="shared" si="150"/>
        <v>-</v>
      </c>
      <c r="BX133" s="11" t="str">
        <f t="shared" si="151"/>
        <v>-</v>
      </c>
      <c r="BY133" s="11">
        <f t="shared" si="152"/>
        <v>14</v>
      </c>
      <c r="CA133">
        <f t="shared" si="153"/>
        <v>392</v>
      </c>
      <c r="EL133" s="11">
        <v>128</v>
      </c>
      <c r="EN133" s="11">
        <f t="shared" si="154"/>
        <v>129</v>
      </c>
      <c r="EO133" s="11" t="str">
        <f t="shared" si="155"/>
        <v>(130)</v>
      </c>
    </row>
    <row r="134" spans="1:145" ht="15.75">
      <c r="A134" s="8" t="str">
        <f t="shared" si="113"/>
        <v>130(131)</v>
      </c>
      <c r="B134" s="9" t="s">
        <v>72</v>
      </c>
      <c r="C134" s="10" t="s">
        <v>38</v>
      </c>
      <c r="D134" s="21">
        <f t="shared" si="156"/>
        <v>376</v>
      </c>
      <c r="E134" s="19"/>
      <c r="F134" s="15">
        <f t="shared" si="157"/>
        <v>4</v>
      </c>
      <c r="G134" s="20">
        <f t="shared" si="158"/>
        <v>47</v>
      </c>
      <c r="H134" s="19"/>
      <c r="I134" s="15">
        <v>112</v>
      </c>
      <c r="J134" s="15"/>
      <c r="K134" s="15">
        <v>106</v>
      </c>
      <c r="L134" s="15">
        <v>30</v>
      </c>
      <c r="M134" s="15">
        <v>128</v>
      </c>
      <c r="N134" s="15"/>
      <c r="O134" s="15"/>
      <c r="P134" s="15"/>
      <c r="Q134" s="15"/>
      <c r="R134" s="54"/>
      <c r="S134" s="30"/>
      <c r="T134" s="55"/>
      <c r="U134" s="15"/>
      <c r="V134" s="71"/>
      <c r="W134" s="71"/>
      <c r="X134" s="15"/>
      <c r="Y134" s="15"/>
      <c r="Z134" s="15"/>
      <c r="AA134" s="15"/>
      <c r="AB134" s="25">
        <f t="shared" si="159"/>
        <v>19</v>
      </c>
      <c r="AC134" s="78" t="str">
        <f t="shared" si="160"/>
        <v>-</v>
      </c>
      <c r="AD134" s="78" t="str">
        <f t="shared" si="161"/>
        <v>-</v>
      </c>
      <c r="AE134" s="18">
        <v>131</v>
      </c>
      <c r="AF134" s="34">
        <v>130</v>
      </c>
      <c r="AG134" s="34">
        <f t="shared" si="114"/>
        <v>130</v>
      </c>
      <c r="AK134" s="11">
        <f t="shared" si="115"/>
        <v>2</v>
      </c>
      <c r="AL134" s="11">
        <f t="shared" si="116"/>
        <v>2</v>
      </c>
      <c r="AM134" s="11">
        <f t="shared" si="117"/>
        <v>2</v>
      </c>
      <c r="AN134" s="11">
        <f t="shared" si="118"/>
        <v>3</v>
      </c>
      <c r="AO134" s="11">
        <f t="shared" si="119"/>
        <v>3</v>
      </c>
      <c r="AP134" s="11">
        <f t="shared" si="120"/>
        <v>2</v>
      </c>
      <c r="AQ134" s="11">
        <f t="shared" si="121"/>
        <v>1</v>
      </c>
      <c r="AR134" s="11">
        <f t="shared" si="122"/>
        <v>1</v>
      </c>
      <c r="AS134" s="11">
        <f t="shared" si="123"/>
        <v>1</v>
      </c>
      <c r="AT134" s="11">
        <f t="shared" si="124"/>
        <v>1</v>
      </c>
      <c r="AU134" s="11">
        <f t="shared" si="125"/>
        <v>1</v>
      </c>
      <c r="AV134" s="11">
        <f t="shared" si="126"/>
        <v>1</v>
      </c>
      <c r="AW134" s="11">
        <f t="shared" si="127"/>
        <v>1</v>
      </c>
      <c r="AX134" s="11">
        <f t="shared" si="128"/>
        <v>1</v>
      </c>
      <c r="AY134" s="11">
        <f t="shared" si="129"/>
        <v>1</v>
      </c>
      <c r="AZ134" s="11">
        <f t="shared" si="130"/>
        <v>1</v>
      </c>
      <c r="BA134" s="11">
        <f t="shared" si="131"/>
        <v>1</v>
      </c>
      <c r="BB134" s="11">
        <f t="shared" si="132"/>
        <v>1</v>
      </c>
      <c r="BC134" s="11">
        <f t="shared" si="133"/>
        <v>1</v>
      </c>
      <c r="BE134" s="11">
        <f t="shared" si="134"/>
        <v>6</v>
      </c>
      <c r="BH134" s="11">
        <f t="shared" si="135"/>
        <v>128</v>
      </c>
      <c r="BI134" s="11">
        <f t="shared" si="136"/>
        <v>112</v>
      </c>
      <c r="BJ134" s="11">
        <f t="shared" si="137"/>
        <v>106</v>
      </c>
      <c r="BK134" s="11">
        <f t="shared" si="138"/>
        <v>30</v>
      </c>
      <c r="BL134" s="11">
        <f t="shared" si="139"/>
      </c>
      <c r="BM134" s="11">
        <f t="shared" si="140"/>
      </c>
      <c r="BN134" s="11">
        <f t="shared" si="141"/>
      </c>
      <c r="BO134" s="11">
        <f t="shared" si="142"/>
      </c>
      <c r="BP134" s="11">
        <f t="shared" si="143"/>
      </c>
      <c r="BQ134" s="11">
        <f t="shared" si="144"/>
      </c>
      <c r="BR134" s="11">
        <f t="shared" si="145"/>
      </c>
      <c r="BS134" s="11">
        <f t="shared" si="146"/>
      </c>
      <c r="BT134" s="11">
        <f t="shared" si="147"/>
      </c>
      <c r="BU134" s="11">
        <f t="shared" si="148"/>
      </c>
      <c r="BV134" s="11">
        <f t="shared" si="149"/>
      </c>
      <c r="BW134" s="11" t="str">
        <f t="shared" si="150"/>
        <v>-</v>
      </c>
      <c r="BX134" s="11" t="str">
        <f t="shared" si="151"/>
        <v>-</v>
      </c>
      <c r="BY134" s="11">
        <f t="shared" si="152"/>
        <v>12</v>
      </c>
      <c r="CA134">
        <f t="shared" si="153"/>
        <v>376</v>
      </c>
      <c r="EL134" s="11">
        <v>129</v>
      </c>
      <c r="EN134" s="11">
        <f t="shared" si="154"/>
        <v>130</v>
      </c>
      <c r="EO134" s="11" t="str">
        <f t="shared" si="155"/>
        <v>(131)</v>
      </c>
    </row>
    <row r="135" spans="1:145" ht="15.75">
      <c r="A135" s="8" t="str">
        <f t="shared" si="113"/>
        <v>130(131)</v>
      </c>
      <c r="B135" s="9" t="s">
        <v>98</v>
      </c>
      <c r="C135" s="10" t="s">
        <v>198</v>
      </c>
      <c r="D135" s="21">
        <f t="shared" si="156"/>
        <v>376</v>
      </c>
      <c r="E135" s="19"/>
      <c r="F135" s="15">
        <f t="shared" si="157"/>
        <v>3</v>
      </c>
      <c r="G135" s="20">
        <f t="shared" si="158"/>
        <v>62.666666666666664</v>
      </c>
      <c r="H135" s="19"/>
      <c r="I135" s="15"/>
      <c r="J135" s="15">
        <v>56</v>
      </c>
      <c r="K135" s="15"/>
      <c r="L135" s="15"/>
      <c r="M135" s="15"/>
      <c r="N135" s="15"/>
      <c r="O135" s="15"/>
      <c r="P135" s="15"/>
      <c r="Q135" s="15"/>
      <c r="R135" s="54">
        <v>178</v>
      </c>
      <c r="S135" s="30"/>
      <c r="T135" s="55"/>
      <c r="U135" s="15"/>
      <c r="V135" s="71">
        <v>142</v>
      </c>
      <c r="W135" s="71"/>
      <c r="X135" s="15"/>
      <c r="Y135" s="15"/>
      <c r="Z135" s="15"/>
      <c r="AA135" s="15"/>
      <c r="AB135" s="25">
        <f t="shared" si="159"/>
        <v>19</v>
      </c>
      <c r="AC135" s="78" t="str">
        <f t="shared" si="160"/>
        <v>-</v>
      </c>
      <c r="AD135" s="78" t="str">
        <f t="shared" si="161"/>
        <v>-</v>
      </c>
      <c r="AE135" s="18">
        <v>131</v>
      </c>
      <c r="AF135" s="34">
        <v>130</v>
      </c>
      <c r="AG135" s="34">
        <f t="shared" si="114"/>
        <v>131</v>
      </c>
      <c r="AK135" s="11">
        <f t="shared" si="115"/>
        <v>1</v>
      </c>
      <c r="AL135" s="11">
        <f t="shared" si="116"/>
        <v>2</v>
      </c>
      <c r="AM135" s="11">
        <f t="shared" si="117"/>
        <v>2</v>
      </c>
      <c r="AN135" s="11">
        <f t="shared" si="118"/>
        <v>1</v>
      </c>
      <c r="AO135" s="11">
        <f t="shared" si="119"/>
        <v>1</v>
      </c>
      <c r="AP135" s="11">
        <f t="shared" si="120"/>
        <v>1</v>
      </c>
      <c r="AQ135" s="11">
        <f t="shared" si="121"/>
        <v>1</v>
      </c>
      <c r="AR135" s="11">
        <f t="shared" si="122"/>
        <v>1</v>
      </c>
      <c r="AS135" s="11">
        <f t="shared" si="123"/>
        <v>1</v>
      </c>
      <c r="AT135" s="11">
        <f t="shared" si="124"/>
        <v>2</v>
      </c>
      <c r="AU135" s="11">
        <f t="shared" si="125"/>
        <v>2</v>
      </c>
      <c r="AV135" s="11">
        <f t="shared" si="126"/>
        <v>1</v>
      </c>
      <c r="AW135" s="11">
        <f t="shared" si="127"/>
        <v>1</v>
      </c>
      <c r="AX135" s="11">
        <f t="shared" si="128"/>
        <v>2</v>
      </c>
      <c r="AY135" s="11">
        <f t="shared" si="129"/>
        <v>2</v>
      </c>
      <c r="AZ135" s="11">
        <f t="shared" si="130"/>
        <v>1</v>
      </c>
      <c r="BA135" s="11">
        <f t="shared" si="131"/>
        <v>1</v>
      </c>
      <c r="BB135" s="11">
        <f t="shared" si="132"/>
        <v>1</v>
      </c>
      <c r="BC135" s="11">
        <f t="shared" si="133"/>
        <v>1</v>
      </c>
      <c r="BE135" s="11">
        <f t="shared" si="134"/>
        <v>6</v>
      </c>
      <c r="BH135" s="11">
        <f t="shared" si="135"/>
        <v>178</v>
      </c>
      <c r="BI135" s="11">
        <f t="shared" si="136"/>
        <v>142</v>
      </c>
      <c r="BJ135" s="11">
        <f t="shared" si="137"/>
        <v>56</v>
      </c>
      <c r="BK135" s="11">
        <f t="shared" si="138"/>
      </c>
      <c r="BL135" s="11">
        <f t="shared" si="139"/>
      </c>
      <c r="BM135" s="11">
        <f t="shared" si="140"/>
      </c>
      <c r="BN135" s="11">
        <f t="shared" si="141"/>
      </c>
      <c r="BO135" s="11">
        <f t="shared" si="142"/>
      </c>
      <c r="BP135" s="11">
        <f t="shared" si="143"/>
      </c>
      <c r="BQ135" s="11">
        <f t="shared" si="144"/>
      </c>
      <c r="BR135" s="11">
        <f t="shared" si="145"/>
      </c>
      <c r="BS135" s="11">
        <f t="shared" si="146"/>
      </c>
      <c r="BT135" s="11">
        <f t="shared" si="147"/>
      </c>
      <c r="BU135" s="11">
        <f t="shared" si="148"/>
      </c>
      <c r="BV135" s="11">
        <f t="shared" si="149"/>
      </c>
      <c r="BW135" s="11" t="str">
        <f t="shared" si="150"/>
        <v>-</v>
      </c>
      <c r="BX135" s="11" t="str">
        <f t="shared" si="151"/>
        <v>-</v>
      </c>
      <c r="BY135" s="11">
        <f t="shared" si="152"/>
        <v>13</v>
      </c>
      <c r="CA135">
        <f t="shared" si="153"/>
        <v>376</v>
      </c>
      <c r="EL135" s="11">
        <v>130</v>
      </c>
      <c r="EN135" s="11">
        <f t="shared" si="154"/>
        <v>130</v>
      </c>
      <c r="EO135" s="11" t="str">
        <f t="shared" si="155"/>
        <v>(131)</v>
      </c>
    </row>
    <row r="136" spans="1:145" ht="15.75">
      <c r="A136" s="8" t="str">
        <f t="shared" si="113"/>
        <v>132(133)</v>
      </c>
      <c r="B136" s="35" t="s">
        <v>118</v>
      </c>
      <c r="C136" s="36" t="s">
        <v>38</v>
      </c>
      <c r="D136" s="21">
        <f t="shared" si="156"/>
        <v>375</v>
      </c>
      <c r="E136" s="19"/>
      <c r="F136" s="15">
        <f t="shared" si="157"/>
        <v>2</v>
      </c>
      <c r="G136" s="20">
        <f t="shared" si="158"/>
        <v>93.75</v>
      </c>
      <c r="H136" s="19"/>
      <c r="I136" s="15">
        <v>155</v>
      </c>
      <c r="J136" s="15"/>
      <c r="K136" s="15"/>
      <c r="L136" s="15"/>
      <c r="M136" s="15"/>
      <c r="N136" s="15"/>
      <c r="O136" s="15"/>
      <c r="P136" s="15"/>
      <c r="Q136" s="15"/>
      <c r="R136" s="54"/>
      <c r="S136" s="30">
        <v>220</v>
      </c>
      <c r="T136" s="55"/>
      <c r="U136" s="15"/>
      <c r="V136" s="71"/>
      <c r="W136" s="71"/>
      <c r="X136" s="15"/>
      <c r="Y136" s="15"/>
      <c r="Z136" s="15"/>
      <c r="AA136" s="15"/>
      <c r="AB136" s="25">
        <f t="shared" si="159"/>
        <v>19</v>
      </c>
      <c r="AC136" s="78" t="str">
        <f t="shared" si="160"/>
        <v>-</v>
      </c>
      <c r="AD136" s="78" t="str">
        <f t="shared" si="161"/>
        <v>-</v>
      </c>
      <c r="AE136" s="18">
        <v>133</v>
      </c>
      <c r="AF136" s="34">
        <v>132</v>
      </c>
      <c r="AG136" s="34">
        <f t="shared" si="114"/>
        <v>132</v>
      </c>
      <c r="AK136" s="11">
        <f t="shared" si="115"/>
        <v>2</v>
      </c>
      <c r="AL136" s="11">
        <f t="shared" si="116"/>
        <v>2</v>
      </c>
      <c r="AM136" s="11">
        <f t="shared" si="117"/>
        <v>1</v>
      </c>
      <c r="AN136" s="11">
        <f t="shared" si="118"/>
        <v>1</v>
      </c>
      <c r="AO136" s="11">
        <f t="shared" si="119"/>
        <v>1</v>
      </c>
      <c r="AP136" s="11">
        <f t="shared" si="120"/>
        <v>1</v>
      </c>
      <c r="AQ136" s="11">
        <f t="shared" si="121"/>
        <v>1</v>
      </c>
      <c r="AR136" s="11">
        <f t="shared" si="122"/>
        <v>1</v>
      </c>
      <c r="AS136" s="11">
        <f t="shared" si="123"/>
        <v>1</v>
      </c>
      <c r="AT136" s="11">
        <f t="shared" si="124"/>
        <v>1</v>
      </c>
      <c r="AU136" s="11">
        <f t="shared" si="125"/>
        <v>2</v>
      </c>
      <c r="AV136" s="11">
        <f t="shared" si="126"/>
        <v>2</v>
      </c>
      <c r="AW136" s="11">
        <f t="shared" si="127"/>
        <v>1</v>
      </c>
      <c r="AX136" s="11">
        <f t="shared" si="128"/>
        <v>1</v>
      </c>
      <c r="AY136" s="11">
        <f t="shared" si="129"/>
        <v>1</v>
      </c>
      <c r="AZ136" s="11">
        <f t="shared" si="130"/>
        <v>1</v>
      </c>
      <c r="BA136" s="11">
        <f t="shared" si="131"/>
        <v>1</v>
      </c>
      <c r="BB136" s="11">
        <f t="shared" si="132"/>
        <v>1</v>
      </c>
      <c r="BC136" s="11">
        <f t="shared" si="133"/>
        <v>1</v>
      </c>
      <c r="BE136" s="11">
        <f t="shared" si="134"/>
        <v>4</v>
      </c>
      <c r="BH136" s="11">
        <f t="shared" si="135"/>
        <v>220</v>
      </c>
      <c r="BI136" s="11">
        <f t="shared" si="136"/>
        <v>155</v>
      </c>
      <c r="BJ136" s="11">
        <f t="shared" si="137"/>
      </c>
      <c r="BK136" s="11">
        <f t="shared" si="138"/>
      </c>
      <c r="BL136" s="11">
        <f t="shared" si="139"/>
      </c>
      <c r="BM136" s="11">
        <f t="shared" si="140"/>
      </c>
      <c r="BN136" s="11">
        <f t="shared" si="141"/>
      </c>
      <c r="BO136" s="11">
        <f t="shared" si="142"/>
      </c>
      <c r="BP136" s="11">
        <f t="shared" si="143"/>
      </c>
      <c r="BQ136" s="11">
        <f t="shared" si="144"/>
      </c>
      <c r="BR136" s="11">
        <f t="shared" si="145"/>
      </c>
      <c r="BS136" s="11">
        <f t="shared" si="146"/>
      </c>
      <c r="BT136" s="11">
        <f t="shared" si="147"/>
      </c>
      <c r="BU136" s="11">
        <f t="shared" si="148"/>
      </c>
      <c r="BV136" s="11">
        <f t="shared" si="149"/>
      </c>
      <c r="BW136" s="11" t="str">
        <f t="shared" si="150"/>
        <v>-</v>
      </c>
      <c r="BX136" s="11" t="str">
        <f t="shared" si="151"/>
        <v>-</v>
      </c>
      <c r="BY136" s="11">
        <f t="shared" si="152"/>
        <v>14</v>
      </c>
      <c r="CA136">
        <f t="shared" si="153"/>
        <v>375</v>
      </c>
      <c r="EL136" s="11">
        <v>131</v>
      </c>
      <c r="EN136" s="11">
        <f t="shared" si="154"/>
        <v>132</v>
      </c>
      <c r="EO136" s="11" t="str">
        <f t="shared" si="155"/>
        <v>(133)</v>
      </c>
    </row>
    <row r="137" spans="1:145" ht="15.75">
      <c r="A137" s="8" t="str">
        <f t="shared" si="113"/>
        <v>133(134)</v>
      </c>
      <c r="B137" s="9" t="s">
        <v>244</v>
      </c>
      <c r="C137" s="10" t="s">
        <v>198</v>
      </c>
      <c r="D137" s="21">
        <f t="shared" si="156"/>
        <v>367</v>
      </c>
      <c r="E137" s="19"/>
      <c r="F137" s="15">
        <f t="shared" si="157"/>
        <v>2</v>
      </c>
      <c r="G137" s="20">
        <f t="shared" si="158"/>
        <v>91.75</v>
      </c>
      <c r="H137" s="19"/>
      <c r="I137" s="15"/>
      <c r="J137" s="15"/>
      <c r="K137" s="15"/>
      <c r="L137" s="15"/>
      <c r="M137" s="15"/>
      <c r="N137" s="15"/>
      <c r="O137" s="15"/>
      <c r="P137" s="15"/>
      <c r="Q137" s="15">
        <v>221</v>
      </c>
      <c r="R137" s="54"/>
      <c r="S137" s="30"/>
      <c r="T137" s="55"/>
      <c r="U137" s="15"/>
      <c r="V137" s="15">
        <v>146</v>
      </c>
      <c r="W137" s="71"/>
      <c r="X137" s="15"/>
      <c r="Y137" s="15"/>
      <c r="Z137" s="15"/>
      <c r="AA137" s="15"/>
      <c r="AB137" s="25">
        <f t="shared" si="159"/>
        <v>19</v>
      </c>
      <c r="AC137" s="78" t="str">
        <f t="shared" si="160"/>
        <v>-</v>
      </c>
      <c r="AD137" s="78" t="str">
        <f t="shared" si="161"/>
        <v>-</v>
      </c>
      <c r="AE137" s="18">
        <v>134</v>
      </c>
      <c r="AF137" s="34">
        <v>133</v>
      </c>
      <c r="AG137" s="34">
        <f t="shared" si="114"/>
        <v>133</v>
      </c>
      <c r="AK137" s="11">
        <f t="shared" si="115"/>
        <v>1</v>
      </c>
      <c r="AL137" s="11">
        <f t="shared" si="116"/>
        <v>1</v>
      </c>
      <c r="AM137" s="11">
        <f t="shared" si="117"/>
        <v>1</v>
      </c>
      <c r="AN137" s="11">
        <f t="shared" si="118"/>
        <v>1</v>
      </c>
      <c r="AO137" s="11">
        <f t="shared" si="119"/>
        <v>1</v>
      </c>
      <c r="AP137" s="11">
        <f t="shared" si="120"/>
        <v>1</v>
      </c>
      <c r="AQ137" s="11">
        <f t="shared" si="121"/>
        <v>1</v>
      </c>
      <c r="AR137" s="11">
        <f t="shared" si="122"/>
        <v>1</v>
      </c>
      <c r="AS137" s="11">
        <f t="shared" si="123"/>
        <v>2</v>
      </c>
      <c r="AT137" s="11">
        <f t="shared" si="124"/>
        <v>2</v>
      </c>
      <c r="AU137" s="11">
        <f t="shared" si="125"/>
        <v>1</v>
      </c>
      <c r="AV137" s="11">
        <f t="shared" si="126"/>
        <v>1</v>
      </c>
      <c r="AW137" s="11">
        <f t="shared" si="127"/>
        <v>1</v>
      </c>
      <c r="AX137" s="11">
        <f t="shared" si="128"/>
        <v>2</v>
      </c>
      <c r="AY137" s="11">
        <f t="shared" si="129"/>
        <v>2</v>
      </c>
      <c r="AZ137" s="11">
        <f t="shared" si="130"/>
        <v>1</v>
      </c>
      <c r="BA137" s="11">
        <f t="shared" si="131"/>
        <v>1</v>
      </c>
      <c r="BB137" s="11">
        <f t="shared" si="132"/>
        <v>1</v>
      </c>
      <c r="BC137" s="11">
        <f t="shared" si="133"/>
        <v>1</v>
      </c>
      <c r="BE137" s="11">
        <f t="shared" si="134"/>
        <v>4</v>
      </c>
      <c r="BH137" s="11">
        <f t="shared" si="135"/>
        <v>221</v>
      </c>
      <c r="BI137" s="11">
        <f t="shared" si="136"/>
        <v>146</v>
      </c>
      <c r="BJ137" s="11">
        <f t="shared" si="137"/>
      </c>
      <c r="BK137" s="11">
        <f t="shared" si="138"/>
      </c>
      <c r="BL137" s="11">
        <f t="shared" si="139"/>
      </c>
      <c r="BM137" s="11">
        <f t="shared" si="140"/>
      </c>
      <c r="BN137" s="11">
        <f t="shared" si="141"/>
      </c>
      <c r="BO137" s="11">
        <f t="shared" si="142"/>
      </c>
      <c r="BP137" s="11">
        <f t="shared" si="143"/>
      </c>
      <c r="BQ137" s="11">
        <f t="shared" si="144"/>
      </c>
      <c r="BR137" s="11">
        <f t="shared" si="145"/>
      </c>
      <c r="BS137" s="11">
        <f t="shared" si="146"/>
      </c>
      <c r="BT137" s="11">
        <f t="shared" si="147"/>
      </c>
      <c r="BU137" s="11">
        <f t="shared" si="148"/>
      </c>
      <c r="BV137" s="11">
        <f t="shared" si="149"/>
      </c>
      <c r="BW137" s="11" t="str">
        <f t="shared" si="150"/>
        <v>-</v>
      </c>
      <c r="BX137" s="11" t="str">
        <f t="shared" si="151"/>
        <v>-</v>
      </c>
      <c r="BY137" s="11">
        <f t="shared" si="152"/>
        <v>14</v>
      </c>
      <c r="CA137">
        <f t="shared" si="153"/>
        <v>367</v>
      </c>
      <c r="EL137" s="11">
        <v>132</v>
      </c>
      <c r="EN137" s="11">
        <f t="shared" si="154"/>
        <v>133</v>
      </c>
      <c r="EO137" s="11" t="str">
        <f t="shared" si="155"/>
        <v>(134)</v>
      </c>
    </row>
    <row r="138" spans="1:145" ht="15.75">
      <c r="A138" s="8" t="str">
        <f t="shared" si="113"/>
        <v>134(136)</v>
      </c>
      <c r="B138" s="9" t="s">
        <v>76</v>
      </c>
      <c r="C138" s="10" t="s">
        <v>196</v>
      </c>
      <c r="D138" s="21">
        <f t="shared" si="156"/>
        <v>359</v>
      </c>
      <c r="E138" s="19"/>
      <c r="F138" s="15">
        <f t="shared" si="157"/>
        <v>4</v>
      </c>
      <c r="G138" s="20">
        <f t="shared" si="158"/>
        <v>44.875</v>
      </c>
      <c r="H138" s="19"/>
      <c r="I138" s="15">
        <v>158</v>
      </c>
      <c r="J138" s="15">
        <v>86</v>
      </c>
      <c r="K138" s="15"/>
      <c r="L138" s="15"/>
      <c r="M138" s="15"/>
      <c r="N138" s="15"/>
      <c r="O138" s="15"/>
      <c r="P138" s="15"/>
      <c r="Q138" s="15"/>
      <c r="R138" s="54"/>
      <c r="S138" s="30">
        <v>72</v>
      </c>
      <c r="T138" s="55"/>
      <c r="U138" s="15"/>
      <c r="V138" s="71"/>
      <c r="W138" s="71"/>
      <c r="X138" s="15">
        <v>43</v>
      </c>
      <c r="Y138" s="15"/>
      <c r="Z138" s="15"/>
      <c r="AA138" s="15"/>
      <c r="AB138" s="25">
        <f t="shared" si="159"/>
        <v>19</v>
      </c>
      <c r="AC138" s="78" t="str">
        <f t="shared" si="160"/>
        <v>-</v>
      </c>
      <c r="AD138" s="78" t="str">
        <f t="shared" si="161"/>
        <v>-</v>
      </c>
      <c r="AE138" s="18">
        <v>136</v>
      </c>
      <c r="AF138" s="34">
        <v>134</v>
      </c>
      <c r="AG138" s="34">
        <f t="shared" si="114"/>
        <v>134</v>
      </c>
      <c r="AK138" s="11">
        <f t="shared" si="115"/>
        <v>2</v>
      </c>
      <c r="AL138" s="11">
        <f t="shared" si="116"/>
        <v>3</v>
      </c>
      <c r="AM138" s="11">
        <f t="shared" si="117"/>
        <v>2</v>
      </c>
      <c r="AN138" s="11">
        <f t="shared" si="118"/>
        <v>1</v>
      </c>
      <c r="AO138" s="11">
        <f t="shared" si="119"/>
        <v>1</v>
      </c>
      <c r="AP138" s="11">
        <f t="shared" si="120"/>
        <v>1</v>
      </c>
      <c r="AQ138" s="11">
        <f t="shared" si="121"/>
        <v>1</v>
      </c>
      <c r="AR138" s="11">
        <f t="shared" si="122"/>
        <v>1</v>
      </c>
      <c r="AS138" s="11">
        <f t="shared" si="123"/>
        <v>1</v>
      </c>
      <c r="AT138" s="11">
        <f t="shared" si="124"/>
        <v>1</v>
      </c>
      <c r="AU138" s="11">
        <f t="shared" si="125"/>
        <v>2</v>
      </c>
      <c r="AV138" s="11">
        <f t="shared" si="126"/>
        <v>2</v>
      </c>
      <c r="AW138" s="11">
        <f t="shared" si="127"/>
        <v>1</v>
      </c>
      <c r="AX138" s="11">
        <f t="shared" si="128"/>
        <v>1</v>
      </c>
      <c r="AY138" s="11">
        <f t="shared" si="129"/>
        <v>1</v>
      </c>
      <c r="AZ138" s="11">
        <f t="shared" si="130"/>
        <v>2</v>
      </c>
      <c r="BA138" s="11">
        <f t="shared" si="131"/>
        <v>2</v>
      </c>
      <c r="BB138" s="11">
        <f t="shared" si="132"/>
        <v>1</v>
      </c>
      <c r="BC138" s="11">
        <f t="shared" si="133"/>
        <v>1</v>
      </c>
      <c r="BE138" s="11">
        <f t="shared" si="134"/>
        <v>7</v>
      </c>
      <c r="BH138" s="11">
        <f t="shared" si="135"/>
        <v>158</v>
      </c>
      <c r="BI138" s="11">
        <f t="shared" si="136"/>
        <v>86</v>
      </c>
      <c r="BJ138" s="11">
        <f t="shared" si="137"/>
        <v>72</v>
      </c>
      <c r="BK138" s="11">
        <f t="shared" si="138"/>
        <v>43</v>
      </c>
      <c r="BL138" s="11">
        <f t="shared" si="139"/>
      </c>
      <c r="BM138" s="11">
        <f t="shared" si="140"/>
      </c>
      <c r="BN138" s="11">
        <f t="shared" si="141"/>
      </c>
      <c r="BO138" s="11">
        <f t="shared" si="142"/>
      </c>
      <c r="BP138" s="11">
        <f t="shared" si="143"/>
      </c>
      <c r="BQ138" s="11">
        <f t="shared" si="144"/>
      </c>
      <c r="BR138" s="11">
        <f t="shared" si="145"/>
      </c>
      <c r="BS138" s="11">
        <f t="shared" si="146"/>
      </c>
      <c r="BT138" s="11">
        <f t="shared" si="147"/>
      </c>
      <c r="BU138" s="11">
        <f t="shared" si="148"/>
      </c>
      <c r="BV138" s="11">
        <f t="shared" si="149"/>
      </c>
      <c r="BW138" s="11" t="str">
        <f t="shared" si="150"/>
        <v>-</v>
      </c>
      <c r="BX138" s="11" t="str">
        <f t="shared" si="151"/>
        <v>-</v>
      </c>
      <c r="BY138" s="11">
        <f t="shared" si="152"/>
        <v>12</v>
      </c>
      <c r="CA138">
        <f t="shared" si="153"/>
        <v>359</v>
      </c>
      <c r="EL138" s="11">
        <v>133</v>
      </c>
      <c r="EN138" s="11">
        <f t="shared" si="154"/>
        <v>134</v>
      </c>
      <c r="EO138" s="11" t="str">
        <f t="shared" si="155"/>
        <v>(136)</v>
      </c>
    </row>
    <row r="139" spans="1:145" ht="15.75">
      <c r="A139" s="8" t="str">
        <f t="shared" si="113"/>
        <v>135(148)</v>
      </c>
      <c r="B139" s="9" t="s">
        <v>314</v>
      </c>
      <c r="C139" s="10" t="s">
        <v>38</v>
      </c>
      <c r="D139" s="21">
        <f t="shared" si="156"/>
        <v>358</v>
      </c>
      <c r="E139" s="19"/>
      <c r="F139" s="15">
        <f t="shared" si="157"/>
        <v>3</v>
      </c>
      <c r="G139" s="20">
        <f t="shared" si="158"/>
        <v>59.666666666666664</v>
      </c>
      <c r="H139" s="19"/>
      <c r="I139" s="15"/>
      <c r="J139" s="15"/>
      <c r="K139" s="15"/>
      <c r="L139" s="15"/>
      <c r="M139" s="15"/>
      <c r="N139" s="15"/>
      <c r="O139" s="15"/>
      <c r="P139" s="15"/>
      <c r="Q139" s="15"/>
      <c r="R139" s="54"/>
      <c r="S139" s="30"/>
      <c r="T139" s="55"/>
      <c r="U139" s="15"/>
      <c r="V139" s="71"/>
      <c r="W139" s="71"/>
      <c r="X139" s="15">
        <v>193</v>
      </c>
      <c r="Y139" s="15"/>
      <c r="Z139" s="15">
        <v>61</v>
      </c>
      <c r="AA139" s="15">
        <v>104</v>
      </c>
      <c r="AB139" s="25">
        <f t="shared" si="159"/>
        <v>19</v>
      </c>
      <c r="AC139" s="78" t="str">
        <f t="shared" si="160"/>
        <v>-</v>
      </c>
      <c r="AD139" s="78" t="str">
        <f t="shared" si="161"/>
        <v>-</v>
      </c>
      <c r="AE139" s="18">
        <v>148</v>
      </c>
      <c r="AF139" s="34">
        <v>135</v>
      </c>
      <c r="AG139" s="34">
        <f t="shared" si="114"/>
        <v>135</v>
      </c>
      <c r="AK139" s="11">
        <f t="shared" si="115"/>
        <v>1</v>
      </c>
      <c r="AL139" s="11">
        <f t="shared" si="116"/>
        <v>1</v>
      </c>
      <c r="AM139" s="11">
        <f t="shared" si="117"/>
        <v>1</v>
      </c>
      <c r="AN139" s="11">
        <f t="shared" si="118"/>
        <v>1</v>
      </c>
      <c r="AO139" s="11">
        <f t="shared" si="119"/>
        <v>1</v>
      </c>
      <c r="AP139" s="11">
        <f t="shared" si="120"/>
        <v>1</v>
      </c>
      <c r="AQ139" s="11">
        <f t="shared" si="121"/>
        <v>1</v>
      </c>
      <c r="AR139" s="11">
        <f t="shared" si="122"/>
        <v>1</v>
      </c>
      <c r="AS139" s="11">
        <f t="shared" si="123"/>
        <v>1</v>
      </c>
      <c r="AT139" s="11">
        <f t="shared" si="124"/>
        <v>1</v>
      </c>
      <c r="AU139" s="11">
        <f t="shared" si="125"/>
        <v>1</v>
      </c>
      <c r="AV139" s="11">
        <f t="shared" si="126"/>
        <v>1</v>
      </c>
      <c r="AW139" s="11">
        <f t="shared" si="127"/>
        <v>1</v>
      </c>
      <c r="AX139" s="11">
        <f t="shared" si="128"/>
        <v>1</v>
      </c>
      <c r="AY139" s="11">
        <f t="shared" si="129"/>
        <v>1</v>
      </c>
      <c r="AZ139" s="11">
        <f t="shared" si="130"/>
        <v>2</v>
      </c>
      <c r="BA139" s="11">
        <f t="shared" si="131"/>
        <v>2</v>
      </c>
      <c r="BB139" s="11">
        <f t="shared" si="132"/>
        <v>2</v>
      </c>
      <c r="BC139" s="11">
        <f t="shared" si="133"/>
        <v>3</v>
      </c>
      <c r="BE139" s="11">
        <f t="shared" si="134"/>
        <v>4</v>
      </c>
      <c r="BH139" s="11">
        <f t="shared" si="135"/>
        <v>193</v>
      </c>
      <c r="BI139" s="11">
        <f t="shared" si="136"/>
        <v>104</v>
      </c>
      <c r="BJ139" s="11">
        <f t="shared" si="137"/>
        <v>61</v>
      </c>
      <c r="BK139" s="11">
        <f t="shared" si="138"/>
      </c>
      <c r="BL139" s="11">
        <f t="shared" si="139"/>
      </c>
      <c r="BM139" s="11">
        <f t="shared" si="140"/>
      </c>
      <c r="BN139" s="11">
        <f t="shared" si="141"/>
      </c>
      <c r="BO139" s="11">
        <f t="shared" si="142"/>
      </c>
      <c r="BP139" s="11">
        <f t="shared" si="143"/>
      </c>
      <c r="BQ139" s="11">
        <f t="shared" si="144"/>
      </c>
      <c r="BR139" s="11">
        <f t="shared" si="145"/>
      </c>
      <c r="BS139" s="11">
        <f t="shared" si="146"/>
      </c>
      <c r="BT139" s="11">
        <f t="shared" si="147"/>
      </c>
      <c r="BU139" s="11">
        <f t="shared" si="148"/>
      </c>
      <c r="BV139" s="11">
        <f t="shared" si="149"/>
      </c>
      <c r="BW139" s="11" t="str">
        <f t="shared" si="150"/>
        <v>-</v>
      </c>
      <c r="BX139" s="11" t="str">
        <f t="shared" si="151"/>
        <v>-</v>
      </c>
      <c r="BY139" s="11">
        <f t="shared" si="152"/>
        <v>13</v>
      </c>
      <c r="CA139">
        <f t="shared" si="153"/>
        <v>358</v>
      </c>
      <c r="EL139" s="11">
        <v>134</v>
      </c>
      <c r="EN139" s="11">
        <f t="shared" si="154"/>
        <v>135</v>
      </c>
      <c r="EO139" s="11" t="str">
        <f t="shared" si="155"/>
        <v>(148)</v>
      </c>
    </row>
    <row r="140" spans="1:145" ht="15.75">
      <c r="A140" s="8" t="str">
        <f t="shared" si="113"/>
        <v>136(137)</v>
      </c>
      <c r="B140" s="9" t="s">
        <v>119</v>
      </c>
      <c r="C140" s="10" t="s">
        <v>55</v>
      </c>
      <c r="D140" s="21">
        <f t="shared" si="156"/>
        <v>348</v>
      </c>
      <c r="E140" s="19"/>
      <c r="F140" s="15">
        <f t="shared" si="157"/>
        <v>3</v>
      </c>
      <c r="G140" s="20">
        <f t="shared" si="158"/>
        <v>58</v>
      </c>
      <c r="H140" s="19"/>
      <c r="I140" s="15">
        <v>72</v>
      </c>
      <c r="J140" s="15"/>
      <c r="K140" s="15"/>
      <c r="L140" s="65">
        <v>151</v>
      </c>
      <c r="M140" s="15"/>
      <c r="N140" s="15"/>
      <c r="O140" s="15"/>
      <c r="P140" s="15"/>
      <c r="Q140" s="15"/>
      <c r="R140" s="54"/>
      <c r="S140" s="30"/>
      <c r="T140" s="55"/>
      <c r="U140" s="15"/>
      <c r="V140" s="71">
        <v>125</v>
      </c>
      <c r="W140" s="71"/>
      <c r="X140" s="15"/>
      <c r="Y140" s="15"/>
      <c r="Z140" s="15"/>
      <c r="AA140" s="15"/>
      <c r="AB140" s="25">
        <f t="shared" si="159"/>
        <v>19</v>
      </c>
      <c r="AC140" s="78" t="str">
        <f t="shared" si="160"/>
        <v>-</v>
      </c>
      <c r="AD140" s="78" t="str">
        <f t="shared" si="161"/>
        <v>-</v>
      </c>
      <c r="AE140" s="18">
        <v>137</v>
      </c>
      <c r="AF140" s="34">
        <v>136</v>
      </c>
      <c r="AG140" s="34">
        <f t="shared" si="114"/>
        <v>136</v>
      </c>
      <c r="AK140" s="11">
        <f t="shared" si="115"/>
        <v>2</v>
      </c>
      <c r="AL140" s="11">
        <f t="shared" si="116"/>
        <v>2</v>
      </c>
      <c r="AM140" s="11">
        <f t="shared" si="117"/>
        <v>1</v>
      </c>
      <c r="AN140" s="11">
        <f t="shared" si="118"/>
        <v>2</v>
      </c>
      <c r="AO140" s="11">
        <f t="shared" si="119"/>
        <v>2</v>
      </c>
      <c r="AP140" s="11">
        <f t="shared" si="120"/>
        <v>1</v>
      </c>
      <c r="AQ140" s="11">
        <f t="shared" si="121"/>
        <v>1</v>
      </c>
      <c r="AR140" s="11">
        <f t="shared" si="122"/>
        <v>1</v>
      </c>
      <c r="AS140" s="11">
        <f t="shared" si="123"/>
        <v>1</v>
      </c>
      <c r="AT140" s="11">
        <f t="shared" si="124"/>
        <v>1</v>
      </c>
      <c r="AU140" s="11">
        <f t="shared" si="125"/>
        <v>1</v>
      </c>
      <c r="AV140" s="11">
        <f t="shared" si="126"/>
        <v>1</v>
      </c>
      <c r="AW140" s="11">
        <f t="shared" si="127"/>
        <v>1</v>
      </c>
      <c r="AX140" s="11">
        <f t="shared" si="128"/>
        <v>2</v>
      </c>
      <c r="AY140" s="11">
        <f t="shared" si="129"/>
        <v>2</v>
      </c>
      <c r="AZ140" s="11">
        <f t="shared" si="130"/>
        <v>1</v>
      </c>
      <c r="BA140" s="11">
        <f t="shared" si="131"/>
        <v>1</v>
      </c>
      <c r="BB140" s="11">
        <f t="shared" si="132"/>
        <v>1</v>
      </c>
      <c r="BC140" s="11">
        <f t="shared" si="133"/>
        <v>1</v>
      </c>
      <c r="BE140" s="11">
        <f t="shared" si="134"/>
        <v>6</v>
      </c>
      <c r="BH140" s="11">
        <f t="shared" si="135"/>
        <v>151</v>
      </c>
      <c r="BI140" s="11">
        <f t="shared" si="136"/>
        <v>125</v>
      </c>
      <c r="BJ140" s="11">
        <f t="shared" si="137"/>
        <v>72</v>
      </c>
      <c r="BK140" s="11">
        <f t="shared" si="138"/>
      </c>
      <c r="BL140" s="11">
        <f t="shared" si="139"/>
      </c>
      <c r="BM140" s="11">
        <f t="shared" si="140"/>
      </c>
      <c r="BN140" s="11">
        <f t="shared" si="141"/>
      </c>
      <c r="BO140" s="11">
        <f t="shared" si="142"/>
      </c>
      <c r="BP140" s="11">
        <f t="shared" si="143"/>
      </c>
      <c r="BQ140" s="11">
        <f t="shared" si="144"/>
      </c>
      <c r="BR140" s="11">
        <f t="shared" si="145"/>
      </c>
      <c r="BS140" s="11">
        <f t="shared" si="146"/>
      </c>
      <c r="BT140" s="11">
        <f t="shared" si="147"/>
      </c>
      <c r="BU140" s="11">
        <f t="shared" si="148"/>
      </c>
      <c r="BV140" s="11">
        <f t="shared" si="149"/>
      </c>
      <c r="BW140" s="11" t="str">
        <f t="shared" si="150"/>
        <v>-</v>
      </c>
      <c r="BX140" s="11" t="str">
        <f t="shared" si="151"/>
        <v>-</v>
      </c>
      <c r="BY140" s="11">
        <f t="shared" si="152"/>
        <v>13</v>
      </c>
      <c r="CA140">
        <f t="shared" si="153"/>
        <v>348</v>
      </c>
      <c r="EL140" s="11">
        <v>135</v>
      </c>
      <c r="EN140" s="11">
        <f t="shared" si="154"/>
        <v>136</v>
      </c>
      <c r="EO140" s="11" t="str">
        <f t="shared" si="155"/>
        <v>(137)</v>
      </c>
    </row>
    <row r="141" spans="1:145" ht="15.75">
      <c r="A141" s="8" t="str">
        <f aca="true" t="shared" si="162" ref="A141:A187">EN141&amp;EO141</f>
        <v>137(138)</v>
      </c>
      <c r="B141" s="9" t="s">
        <v>162</v>
      </c>
      <c r="C141" s="36" t="s">
        <v>130</v>
      </c>
      <c r="D141" s="21">
        <f t="shared" si="156"/>
        <v>323</v>
      </c>
      <c r="E141" s="19"/>
      <c r="F141" s="15">
        <f t="shared" si="157"/>
        <v>2</v>
      </c>
      <c r="G141" s="20">
        <f t="shared" si="158"/>
        <v>80.75</v>
      </c>
      <c r="H141" s="19"/>
      <c r="I141" s="15"/>
      <c r="J141" s="15"/>
      <c r="K141" s="15"/>
      <c r="L141" s="15">
        <v>156</v>
      </c>
      <c r="M141" s="15"/>
      <c r="N141" s="15"/>
      <c r="O141" s="15"/>
      <c r="P141" s="15"/>
      <c r="Q141" s="15"/>
      <c r="R141" s="54"/>
      <c r="S141" s="30"/>
      <c r="T141" s="55"/>
      <c r="U141" s="15"/>
      <c r="V141" s="15"/>
      <c r="W141" s="71"/>
      <c r="X141" s="15"/>
      <c r="Y141" s="15"/>
      <c r="Z141" s="15">
        <v>167</v>
      </c>
      <c r="AA141" s="15"/>
      <c r="AB141" s="25">
        <f t="shared" si="159"/>
        <v>19</v>
      </c>
      <c r="AC141" s="78" t="str">
        <f t="shared" si="160"/>
        <v>-</v>
      </c>
      <c r="AD141" s="78" t="str">
        <f t="shared" si="161"/>
        <v>-</v>
      </c>
      <c r="AE141" s="18">
        <v>138</v>
      </c>
      <c r="AF141" s="34">
        <v>137</v>
      </c>
      <c r="AG141" s="34">
        <f aca="true" t="shared" si="163" ref="AG141:AG162">IF(F141&gt;1,ROW($A137:$IV137),"-")</f>
        <v>137</v>
      </c>
      <c r="AK141" s="11">
        <f aca="true" t="shared" si="164" ref="AK141:AK164">COUNT($I$3,I141,H141)</f>
        <v>1</v>
      </c>
      <c r="AL141" s="11">
        <f aca="true" t="shared" si="165" ref="AL141:AL164">COUNT($J$3,J141,I141)</f>
        <v>1</v>
      </c>
      <c r="AM141" s="11">
        <f aca="true" t="shared" si="166" ref="AM141:AM164">COUNT($K$3,K141,J141)</f>
        <v>1</v>
      </c>
      <c r="AN141" s="11">
        <f aca="true" t="shared" si="167" ref="AN141:AN164">COUNT($L$3,L141,K141)</f>
        <v>2</v>
      </c>
      <c r="AO141" s="11">
        <f aca="true" t="shared" si="168" ref="AO141:AO164">COUNT($M$3,M141,L141)</f>
        <v>2</v>
      </c>
      <c r="AP141" s="11">
        <f aca="true" t="shared" si="169" ref="AP141:AP164">COUNT($N$3,N141,M141)</f>
        <v>1</v>
      </c>
      <c r="AQ141" s="11">
        <f aca="true" t="shared" si="170" ref="AQ141:AQ164">COUNT($O$3,O141,N141)</f>
        <v>1</v>
      </c>
      <c r="AR141" s="11">
        <f aca="true" t="shared" si="171" ref="AR141:AR164">COUNT($P$3,P141,O141)</f>
        <v>1</v>
      </c>
      <c r="AS141" s="11">
        <f aca="true" t="shared" si="172" ref="AS141:AS164">COUNT($Q$3,Q141,P141)</f>
        <v>1</v>
      </c>
      <c r="AT141" s="11">
        <f aca="true" t="shared" si="173" ref="AT141:AT164">COUNT($R$3,R141,Q141)</f>
        <v>1</v>
      </c>
      <c r="AU141" s="11">
        <f aca="true" t="shared" si="174" ref="AU141:AU164">COUNT($S$3,S141,R141)</f>
        <v>1</v>
      </c>
      <c r="AV141" s="11">
        <f aca="true" t="shared" si="175" ref="AV141:AV164">COUNT($T$3,T141,S141)</f>
        <v>1</v>
      </c>
      <c r="AW141" s="11">
        <f aca="true" t="shared" si="176" ref="AW141:AW164">COUNT($U$3,U141,T141)</f>
        <v>1</v>
      </c>
      <c r="AX141" s="11">
        <f aca="true" t="shared" si="177" ref="AX141:AX164">COUNT($V$3,V141,U141)</f>
        <v>1</v>
      </c>
      <c r="AY141" s="11">
        <f aca="true" t="shared" si="178" ref="AY141:AY164">COUNT($W$3,W141,V141)</f>
        <v>1</v>
      </c>
      <c r="AZ141" s="11">
        <f aca="true" t="shared" si="179" ref="AZ141:AZ164">COUNT($X$3,X141,W141)</f>
        <v>1</v>
      </c>
      <c r="BA141" s="11">
        <f aca="true" t="shared" si="180" ref="BA141:BA164">COUNT($Y$3,Y141,X141)</f>
        <v>1</v>
      </c>
      <c r="BB141" s="11">
        <f aca="true" t="shared" si="181" ref="BB141:BB164">COUNT($Z$3,Z141,Y141)</f>
        <v>2</v>
      </c>
      <c r="BC141" s="11">
        <f aca="true" t="shared" si="182" ref="BC141:BC164">COUNT($AA$3,AA141,Z141)</f>
        <v>2</v>
      </c>
      <c r="BE141" s="11">
        <f aca="true" t="shared" si="183" ref="BE141:BE164">COUNTIF(AK141:BD141,"&gt;1")</f>
        <v>4</v>
      </c>
      <c r="BH141" s="11">
        <f aca="true" t="shared" si="184" ref="BH141:BH164">IF($F141&gt;0,LARGE($I141:$AA141,1),"")</f>
        <v>167</v>
      </c>
      <c r="BI141" s="11">
        <f aca="true" t="shared" si="185" ref="BI141:BI164">IF($F141&gt;1,LARGE($I141:$AA141,2),"")</f>
        <v>156</v>
      </c>
      <c r="BJ141" s="11">
        <f aca="true" t="shared" si="186" ref="BJ141:BJ164">IF($F141&gt;2,LARGE($I141:$AA141,3),"")</f>
      </c>
      <c r="BK141" s="11">
        <f aca="true" t="shared" si="187" ref="BK141:BK164">IF($F141&gt;3,LARGE($I141:$AA141,4),"")</f>
      </c>
      <c r="BL141" s="11">
        <f aca="true" t="shared" si="188" ref="BL141:BL164">IF($F141&gt;4,LARGE($I141:$AA141,5),"")</f>
      </c>
      <c r="BM141" s="11">
        <f aca="true" t="shared" si="189" ref="BM141:BM164">IF($F141&gt;5,LARGE($I141:$AA141,6),"")</f>
      </c>
      <c r="BN141" s="11">
        <f aca="true" t="shared" si="190" ref="BN141:BN164">IF($F141&gt;6,LARGE($I141:$AA141,7),"")</f>
      </c>
      <c r="BO141" s="11">
        <f aca="true" t="shared" si="191" ref="BO141:BO164">IF($F141&gt;7,LARGE($I141:$AA141,8),"")</f>
      </c>
      <c r="BP141" s="11">
        <f aca="true" t="shared" si="192" ref="BP141:BP164">IF($F141&gt;8,LARGE($I141:$AA141,9),"")</f>
      </c>
      <c r="BQ141" s="11">
        <f aca="true" t="shared" si="193" ref="BQ141:BQ164">IF($F141&gt;9,LARGE($I141:$AA141,10),"")</f>
      </c>
      <c r="BR141" s="11">
        <f aca="true" t="shared" si="194" ref="BR141:BR164">IF($F141&gt;10,LARGE($I141:$AA141,11),"")</f>
      </c>
      <c r="BS141" s="11">
        <f aca="true" t="shared" si="195" ref="BS141:BS164">IF($F141&gt;11,LARGE($I141:$AA141,12),"")</f>
      </c>
      <c r="BT141" s="11">
        <f aca="true" t="shared" si="196" ref="BT141:BT164">IF($F141&gt;12,LARGE($I141:$AA141,13),"")</f>
      </c>
      <c r="BU141" s="11">
        <f aca="true" t="shared" si="197" ref="BU141:BU164">IF($F141&gt;13,LARGE($I141:$AA141,14),"")</f>
      </c>
      <c r="BV141" s="11">
        <f aca="true" t="shared" si="198" ref="BV141:BV164">IF($F141&gt;14,LARGE($I141:$AA141,15),"")</f>
      </c>
      <c r="BW141" s="11" t="str">
        <f aca="true" t="shared" si="199" ref="BW141:BW164">IF($F141&gt;13,LARGE($I141:$AA141,14),"-")</f>
        <v>-</v>
      </c>
      <c r="BX141" s="11" t="str">
        <f aca="true" t="shared" si="200" ref="BX141:BX164">IF($F141&gt;14,LARGE($I141:$AA141,15),"-")</f>
        <v>-</v>
      </c>
      <c r="BY141" s="11">
        <f aca="true" t="shared" si="201" ref="BY141:BY164">SUM(AB141-F141)-3</f>
        <v>14</v>
      </c>
      <c r="CA141">
        <f aca="true" t="shared" si="202" ref="CA141:CA164">SUM(BH141:BV141)</f>
        <v>323</v>
      </c>
      <c r="EL141" s="11">
        <v>137</v>
      </c>
      <c r="EN141" s="11">
        <f>IF(BE141&gt;=1,AF141,"")</f>
        <v>137</v>
      </c>
      <c r="EO141" s="11" t="str">
        <f aca="true" t="shared" si="203" ref="EO141:EO164">IF(BE141&gt;1,"("&amp;AE141&amp;")","("&amp;AG141&amp;")")</f>
        <v>(138)</v>
      </c>
    </row>
    <row r="142" spans="1:145" ht="15.75">
      <c r="A142" s="8" t="str">
        <f t="shared" si="162"/>
        <v>138(150)</v>
      </c>
      <c r="B142" s="9" t="s">
        <v>117</v>
      </c>
      <c r="C142" s="10" t="s">
        <v>38</v>
      </c>
      <c r="D142" s="21">
        <f t="shared" si="156"/>
        <v>317</v>
      </c>
      <c r="E142" s="19"/>
      <c r="F142" s="15">
        <f t="shared" si="157"/>
        <v>3</v>
      </c>
      <c r="G142" s="20">
        <f t="shared" si="158"/>
        <v>52.833333333333336</v>
      </c>
      <c r="H142" s="19"/>
      <c r="I142" s="15"/>
      <c r="J142" s="15"/>
      <c r="K142" s="15"/>
      <c r="L142" s="15"/>
      <c r="M142" s="15"/>
      <c r="N142" s="15"/>
      <c r="O142" s="15"/>
      <c r="P142" s="15"/>
      <c r="Q142" s="15"/>
      <c r="R142" s="54"/>
      <c r="S142" s="30">
        <v>122</v>
      </c>
      <c r="T142" s="55"/>
      <c r="U142" s="15"/>
      <c r="V142" s="71"/>
      <c r="W142" s="71"/>
      <c r="X142" s="15"/>
      <c r="Y142" s="15"/>
      <c r="Z142" s="15">
        <v>104</v>
      </c>
      <c r="AA142" s="15">
        <v>91</v>
      </c>
      <c r="AB142" s="25">
        <f t="shared" si="159"/>
        <v>19</v>
      </c>
      <c r="AC142" s="78" t="str">
        <f t="shared" si="160"/>
        <v>-</v>
      </c>
      <c r="AD142" s="78" t="str">
        <f t="shared" si="161"/>
        <v>-</v>
      </c>
      <c r="AE142" s="18">
        <v>150</v>
      </c>
      <c r="AF142" s="34">
        <v>138</v>
      </c>
      <c r="AG142" s="34">
        <f t="shared" si="163"/>
        <v>138</v>
      </c>
      <c r="AK142" s="11">
        <f t="shared" si="164"/>
        <v>1</v>
      </c>
      <c r="AL142" s="11">
        <f t="shared" si="165"/>
        <v>1</v>
      </c>
      <c r="AM142" s="11">
        <f t="shared" si="166"/>
        <v>1</v>
      </c>
      <c r="AN142" s="11">
        <f t="shared" si="167"/>
        <v>1</v>
      </c>
      <c r="AO142" s="11">
        <f t="shared" si="168"/>
        <v>1</v>
      </c>
      <c r="AP142" s="11">
        <f t="shared" si="169"/>
        <v>1</v>
      </c>
      <c r="AQ142" s="11">
        <f t="shared" si="170"/>
        <v>1</v>
      </c>
      <c r="AR142" s="11">
        <f t="shared" si="171"/>
        <v>1</v>
      </c>
      <c r="AS142" s="11">
        <f t="shared" si="172"/>
        <v>1</v>
      </c>
      <c r="AT142" s="11">
        <f t="shared" si="173"/>
        <v>1</v>
      </c>
      <c r="AU142" s="11">
        <f t="shared" si="174"/>
        <v>2</v>
      </c>
      <c r="AV142" s="11">
        <f t="shared" si="175"/>
        <v>2</v>
      </c>
      <c r="AW142" s="11">
        <f t="shared" si="176"/>
        <v>1</v>
      </c>
      <c r="AX142" s="11">
        <f t="shared" si="177"/>
        <v>1</v>
      </c>
      <c r="AY142" s="11">
        <f t="shared" si="178"/>
        <v>1</v>
      </c>
      <c r="AZ142" s="11">
        <f t="shared" si="179"/>
        <v>1</v>
      </c>
      <c r="BA142" s="11">
        <f t="shared" si="180"/>
        <v>1</v>
      </c>
      <c r="BB142" s="11">
        <f t="shared" si="181"/>
        <v>2</v>
      </c>
      <c r="BC142" s="11">
        <f t="shared" si="182"/>
        <v>3</v>
      </c>
      <c r="BE142" s="11">
        <f t="shared" si="183"/>
        <v>4</v>
      </c>
      <c r="BH142" s="11">
        <f t="shared" si="184"/>
        <v>122</v>
      </c>
      <c r="BI142" s="11">
        <f t="shared" si="185"/>
        <v>104</v>
      </c>
      <c r="BJ142" s="11">
        <f t="shared" si="186"/>
        <v>91</v>
      </c>
      <c r="BK142" s="11">
        <f t="shared" si="187"/>
      </c>
      <c r="BL142" s="11">
        <f t="shared" si="188"/>
      </c>
      <c r="BM142" s="11">
        <f t="shared" si="189"/>
      </c>
      <c r="BN142" s="11">
        <f t="shared" si="190"/>
      </c>
      <c r="BO142" s="11">
        <f t="shared" si="191"/>
      </c>
      <c r="BP142" s="11">
        <f t="shared" si="192"/>
      </c>
      <c r="BQ142" s="11">
        <f t="shared" si="193"/>
      </c>
      <c r="BR142" s="11">
        <f t="shared" si="194"/>
      </c>
      <c r="BS142" s="11">
        <f t="shared" si="195"/>
      </c>
      <c r="BT142" s="11">
        <f t="shared" si="196"/>
      </c>
      <c r="BU142" s="11">
        <f t="shared" si="197"/>
      </c>
      <c r="BV142" s="11">
        <f t="shared" si="198"/>
      </c>
      <c r="BW142" s="11" t="str">
        <f t="shared" si="199"/>
        <v>-</v>
      </c>
      <c r="BX142" s="11" t="str">
        <f t="shared" si="200"/>
        <v>-</v>
      </c>
      <c r="BY142" s="11">
        <f t="shared" si="201"/>
        <v>13</v>
      </c>
      <c r="CA142">
        <f t="shared" si="202"/>
        <v>317</v>
      </c>
      <c r="EL142" s="11">
        <v>138</v>
      </c>
      <c r="EN142" s="11">
        <f>IF(BE142&gt;=1,AF142,"")</f>
        <v>138</v>
      </c>
      <c r="EO142" s="11" t="str">
        <f t="shared" si="203"/>
        <v>(150)</v>
      </c>
    </row>
    <row r="143" spans="1:145" ht="15.75">
      <c r="A143" s="8" t="str">
        <f t="shared" si="162"/>
        <v>139(161)</v>
      </c>
      <c r="B143" s="9" t="s">
        <v>326</v>
      </c>
      <c r="C143" s="36" t="s">
        <v>45</v>
      </c>
      <c r="D143" s="21">
        <f t="shared" si="156"/>
        <v>312</v>
      </c>
      <c r="E143" s="19"/>
      <c r="F143" s="15">
        <f t="shared" si="157"/>
        <v>2</v>
      </c>
      <c r="G143" s="20">
        <f t="shared" si="158"/>
        <v>78</v>
      </c>
      <c r="H143" s="19"/>
      <c r="I143" s="15"/>
      <c r="J143" s="15"/>
      <c r="K143" s="15"/>
      <c r="L143" s="15"/>
      <c r="M143" s="15"/>
      <c r="N143" s="15"/>
      <c r="O143" s="15"/>
      <c r="P143" s="15"/>
      <c r="Q143" s="15"/>
      <c r="R143" s="54"/>
      <c r="S143" s="30"/>
      <c r="T143" s="55"/>
      <c r="U143" s="15"/>
      <c r="V143" s="71"/>
      <c r="W143" s="71"/>
      <c r="X143" s="15"/>
      <c r="Y143" s="15"/>
      <c r="Z143" s="15">
        <v>167</v>
      </c>
      <c r="AA143" s="15">
        <v>145</v>
      </c>
      <c r="AB143" s="25">
        <f t="shared" si="159"/>
        <v>19</v>
      </c>
      <c r="AC143" s="78" t="str">
        <f t="shared" si="160"/>
        <v>-</v>
      </c>
      <c r="AD143" s="78" t="str">
        <f t="shared" si="161"/>
        <v>-</v>
      </c>
      <c r="AE143" s="18">
        <v>161</v>
      </c>
      <c r="AF143" s="34">
        <v>139</v>
      </c>
      <c r="AG143" s="34">
        <f t="shared" si="163"/>
        <v>139</v>
      </c>
      <c r="AK143" s="11">
        <f t="shared" si="164"/>
        <v>1</v>
      </c>
      <c r="AL143" s="11">
        <f t="shared" si="165"/>
        <v>1</v>
      </c>
      <c r="AM143" s="11">
        <f t="shared" si="166"/>
        <v>1</v>
      </c>
      <c r="AN143" s="11">
        <f t="shared" si="167"/>
        <v>1</v>
      </c>
      <c r="AO143" s="11">
        <f t="shared" si="168"/>
        <v>1</v>
      </c>
      <c r="AP143" s="11">
        <f t="shared" si="169"/>
        <v>1</v>
      </c>
      <c r="AQ143" s="11">
        <f t="shared" si="170"/>
        <v>1</v>
      </c>
      <c r="AR143" s="11">
        <f t="shared" si="171"/>
        <v>1</v>
      </c>
      <c r="AS143" s="11">
        <f t="shared" si="172"/>
        <v>1</v>
      </c>
      <c r="AT143" s="11">
        <f t="shared" si="173"/>
        <v>1</v>
      </c>
      <c r="AU143" s="11">
        <f t="shared" si="174"/>
        <v>1</v>
      </c>
      <c r="AV143" s="11">
        <f t="shared" si="175"/>
        <v>1</v>
      </c>
      <c r="AW143" s="11">
        <f t="shared" si="176"/>
        <v>1</v>
      </c>
      <c r="AX143" s="11">
        <f t="shared" si="177"/>
        <v>1</v>
      </c>
      <c r="AY143" s="11">
        <f t="shared" si="178"/>
        <v>1</v>
      </c>
      <c r="AZ143" s="11">
        <f t="shared" si="179"/>
        <v>1</v>
      </c>
      <c r="BA143" s="11">
        <f t="shared" si="180"/>
        <v>1</v>
      </c>
      <c r="BB143" s="11">
        <f t="shared" si="181"/>
        <v>2</v>
      </c>
      <c r="BC143" s="11">
        <f t="shared" si="182"/>
        <v>3</v>
      </c>
      <c r="BE143" s="11">
        <f t="shared" si="183"/>
        <v>2</v>
      </c>
      <c r="BH143" s="11">
        <f t="shared" si="184"/>
        <v>167</v>
      </c>
      <c r="BI143" s="11">
        <f t="shared" si="185"/>
        <v>145</v>
      </c>
      <c r="BJ143" s="11">
        <f t="shared" si="186"/>
      </c>
      <c r="BK143" s="11">
        <f t="shared" si="187"/>
      </c>
      <c r="BL143" s="11">
        <f t="shared" si="188"/>
      </c>
      <c r="BM143" s="11">
        <f t="shared" si="189"/>
      </c>
      <c r="BN143" s="11">
        <f t="shared" si="190"/>
      </c>
      <c r="BO143" s="11">
        <f t="shared" si="191"/>
      </c>
      <c r="BP143" s="11">
        <f t="shared" si="192"/>
      </c>
      <c r="BQ143" s="11">
        <f t="shared" si="193"/>
      </c>
      <c r="BR143" s="11">
        <f t="shared" si="194"/>
      </c>
      <c r="BS143" s="11">
        <f t="shared" si="195"/>
      </c>
      <c r="BT143" s="11">
        <f t="shared" si="196"/>
      </c>
      <c r="BU143" s="11">
        <f t="shared" si="197"/>
      </c>
      <c r="BV143" s="11">
        <f t="shared" si="198"/>
      </c>
      <c r="BW143" s="11" t="str">
        <f t="shared" si="199"/>
        <v>-</v>
      </c>
      <c r="BX143" s="11" t="str">
        <f t="shared" si="200"/>
        <v>-</v>
      </c>
      <c r="BY143" s="11">
        <f t="shared" si="201"/>
        <v>14</v>
      </c>
      <c r="CA143">
        <f t="shared" si="202"/>
        <v>312</v>
      </c>
      <c r="EL143" s="11">
        <v>139</v>
      </c>
      <c r="EN143" s="11">
        <f>IF(BE143&gt;=1,AF143,"")</f>
        <v>139</v>
      </c>
      <c r="EO143" s="11" t="str">
        <f t="shared" si="203"/>
        <v>(161)</v>
      </c>
    </row>
    <row r="144" spans="1:145" ht="15.75">
      <c r="A144" s="8" t="str">
        <f t="shared" si="162"/>
        <v>140(139)</v>
      </c>
      <c r="B144" s="9" t="s">
        <v>213</v>
      </c>
      <c r="C144" s="10" t="s">
        <v>214</v>
      </c>
      <c r="D144" s="21">
        <f t="shared" si="156"/>
        <v>307</v>
      </c>
      <c r="E144" s="19"/>
      <c r="F144" s="15">
        <f t="shared" si="157"/>
        <v>3</v>
      </c>
      <c r="G144" s="20">
        <f t="shared" si="158"/>
        <v>51.166666666666664</v>
      </c>
      <c r="H144" s="19"/>
      <c r="I144" s="15"/>
      <c r="J144" s="15"/>
      <c r="K144" s="15"/>
      <c r="L144" s="15"/>
      <c r="M144" s="15"/>
      <c r="N144" s="15">
        <v>111</v>
      </c>
      <c r="O144" s="15">
        <v>77</v>
      </c>
      <c r="P144" s="15"/>
      <c r="Q144" s="15"/>
      <c r="R144" s="54"/>
      <c r="S144" s="30"/>
      <c r="T144" s="55"/>
      <c r="U144" s="15"/>
      <c r="V144" s="15"/>
      <c r="W144" s="71">
        <v>119</v>
      </c>
      <c r="X144" s="15"/>
      <c r="Y144" s="15"/>
      <c r="Z144" s="15"/>
      <c r="AA144" s="15"/>
      <c r="AB144" s="25">
        <f t="shared" si="159"/>
        <v>19</v>
      </c>
      <c r="AC144" s="78" t="str">
        <f t="shared" si="160"/>
        <v>-</v>
      </c>
      <c r="AD144" s="78" t="str">
        <f t="shared" si="161"/>
        <v>-</v>
      </c>
      <c r="AE144" s="18">
        <v>139</v>
      </c>
      <c r="AF144" s="34">
        <v>140</v>
      </c>
      <c r="AG144" s="34">
        <f t="shared" si="163"/>
        <v>140</v>
      </c>
      <c r="AK144" s="11">
        <f t="shared" si="164"/>
        <v>1</v>
      </c>
      <c r="AL144" s="11">
        <f t="shared" si="165"/>
        <v>1</v>
      </c>
      <c r="AM144" s="11">
        <f t="shared" si="166"/>
        <v>1</v>
      </c>
      <c r="AN144" s="11">
        <f t="shared" si="167"/>
        <v>1</v>
      </c>
      <c r="AO144" s="11">
        <f t="shared" si="168"/>
        <v>1</v>
      </c>
      <c r="AP144" s="11">
        <f t="shared" si="169"/>
        <v>2</v>
      </c>
      <c r="AQ144" s="11">
        <f t="shared" si="170"/>
        <v>3</v>
      </c>
      <c r="AR144" s="11">
        <f t="shared" si="171"/>
        <v>2</v>
      </c>
      <c r="AS144" s="11">
        <f t="shared" si="172"/>
        <v>1</v>
      </c>
      <c r="AT144" s="11">
        <f t="shared" si="173"/>
        <v>1</v>
      </c>
      <c r="AU144" s="11">
        <f t="shared" si="174"/>
        <v>1</v>
      </c>
      <c r="AV144" s="11">
        <f t="shared" si="175"/>
        <v>1</v>
      </c>
      <c r="AW144" s="11">
        <f t="shared" si="176"/>
        <v>1</v>
      </c>
      <c r="AX144" s="11">
        <f t="shared" si="177"/>
        <v>1</v>
      </c>
      <c r="AY144" s="11">
        <f t="shared" si="178"/>
        <v>2</v>
      </c>
      <c r="AZ144" s="11">
        <f t="shared" si="179"/>
        <v>2</v>
      </c>
      <c r="BA144" s="11">
        <f t="shared" si="180"/>
        <v>1</v>
      </c>
      <c r="BB144" s="11">
        <f t="shared" si="181"/>
        <v>1</v>
      </c>
      <c r="BC144" s="11">
        <f t="shared" si="182"/>
        <v>1</v>
      </c>
      <c r="BD144" s="11">
        <v>2</v>
      </c>
      <c r="BE144" s="11">
        <f t="shared" si="183"/>
        <v>6</v>
      </c>
      <c r="BH144" s="11">
        <f t="shared" si="184"/>
        <v>119</v>
      </c>
      <c r="BI144" s="11">
        <f t="shared" si="185"/>
        <v>111</v>
      </c>
      <c r="BJ144" s="11">
        <f t="shared" si="186"/>
        <v>77</v>
      </c>
      <c r="BK144" s="11">
        <f t="shared" si="187"/>
      </c>
      <c r="BL144" s="11">
        <f t="shared" si="188"/>
      </c>
      <c r="BM144" s="11">
        <f t="shared" si="189"/>
      </c>
      <c r="BN144" s="11">
        <f t="shared" si="190"/>
      </c>
      <c r="BO144" s="11">
        <f t="shared" si="191"/>
      </c>
      <c r="BP144" s="11">
        <f t="shared" si="192"/>
      </c>
      <c r="BQ144" s="11">
        <f t="shared" si="193"/>
      </c>
      <c r="BR144" s="11">
        <f t="shared" si="194"/>
      </c>
      <c r="BS144" s="11">
        <f t="shared" si="195"/>
      </c>
      <c r="BT144" s="11">
        <f t="shared" si="196"/>
      </c>
      <c r="BU144" s="11">
        <f t="shared" si="197"/>
      </c>
      <c r="BV144" s="11">
        <f t="shared" si="198"/>
      </c>
      <c r="BW144" s="11" t="str">
        <f t="shared" si="199"/>
        <v>-</v>
      </c>
      <c r="BX144" s="11" t="str">
        <f t="shared" si="200"/>
        <v>-</v>
      </c>
      <c r="BY144" s="11">
        <f t="shared" si="201"/>
        <v>13</v>
      </c>
      <c r="CA144">
        <f t="shared" si="202"/>
        <v>307</v>
      </c>
      <c r="EL144" s="11">
        <v>171</v>
      </c>
      <c r="EN144" s="11">
        <f>IF(BE144&gt;1,AF144,"")</f>
        <v>140</v>
      </c>
      <c r="EO144" s="11" t="str">
        <f t="shared" si="203"/>
        <v>(139)</v>
      </c>
    </row>
    <row r="145" spans="1:145" ht="15.75">
      <c r="A145" s="8" t="str">
        <f t="shared" si="162"/>
        <v>141(118)</v>
      </c>
      <c r="B145" s="35" t="s">
        <v>84</v>
      </c>
      <c r="C145" s="36" t="s">
        <v>55</v>
      </c>
      <c r="D145" s="21">
        <f t="shared" si="156"/>
        <v>304</v>
      </c>
      <c r="E145" s="19"/>
      <c r="F145" s="15">
        <f t="shared" si="157"/>
        <v>2</v>
      </c>
      <c r="G145" s="20">
        <f t="shared" si="158"/>
        <v>76</v>
      </c>
      <c r="H145" s="19"/>
      <c r="I145" s="15"/>
      <c r="J145" s="15"/>
      <c r="K145" s="15">
        <v>153</v>
      </c>
      <c r="L145" s="15">
        <v>151</v>
      </c>
      <c r="M145" s="15"/>
      <c r="N145" s="15"/>
      <c r="O145" s="15"/>
      <c r="P145" s="15"/>
      <c r="Q145" s="15"/>
      <c r="R145" s="54"/>
      <c r="S145" s="30"/>
      <c r="T145" s="55"/>
      <c r="U145" s="15"/>
      <c r="V145" s="71"/>
      <c r="W145" s="71"/>
      <c r="X145" s="15"/>
      <c r="Y145" s="15"/>
      <c r="Z145" s="15"/>
      <c r="AA145" s="15"/>
      <c r="AB145" s="25">
        <f t="shared" si="159"/>
        <v>19</v>
      </c>
      <c r="AC145" s="78" t="str">
        <f t="shared" si="160"/>
        <v>-</v>
      </c>
      <c r="AD145" s="78" t="str">
        <f t="shared" si="161"/>
        <v>-</v>
      </c>
      <c r="AE145" s="18">
        <v>118</v>
      </c>
      <c r="AF145" s="34">
        <v>141</v>
      </c>
      <c r="AG145" s="34">
        <f t="shared" si="163"/>
        <v>141</v>
      </c>
      <c r="AK145" s="11">
        <f t="shared" si="164"/>
        <v>1</v>
      </c>
      <c r="AL145" s="11">
        <f t="shared" si="165"/>
        <v>1</v>
      </c>
      <c r="AM145" s="11">
        <f t="shared" si="166"/>
        <v>2</v>
      </c>
      <c r="AN145" s="11">
        <f t="shared" si="167"/>
        <v>3</v>
      </c>
      <c r="AO145" s="11">
        <f t="shared" si="168"/>
        <v>2</v>
      </c>
      <c r="AP145" s="11">
        <f t="shared" si="169"/>
        <v>1</v>
      </c>
      <c r="AQ145" s="11">
        <f t="shared" si="170"/>
        <v>1</v>
      </c>
      <c r="AR145" s="11">
        <f t="shared" si="171"/>
        <v>1</v>
      </c>
      <c r="AS145" s="11">
        <f t="shared" si="172"/>
        <v>1</v>
      </c>
      <c r="AT145" s="11">
        <f t="shared" si="173"/>
        <v>1</v>
      </c>
      <c r="AU145" s="11">
        <f t="shared" si="174"/>
        <v>1</v>
      </c>
      <c r="AV145" s="11">
        <f t="shared" si="175"/>
        <v>1</v>
      </c>
      <c r="AW145" s="11">
        <f t="shared" si="176"/>
        <v>1</v>
      </c>
      <c r="AX145" s="11">
        <f t="shared" si="177"/>
        <v>1</v>
      </c>
      <c r="AY145" s="11">
        <f t="shared" si="178"/>
        <v>1</v>
      </c>
      <c r="AZ145" s="11">
        <f t="shared" si="179"/>
        <v>1</v>
      </c>
      <c r="BA145" s="11">
        <f t="shared" si="180"/>
        <v>1</v>
      </c>
      <c r="BB145" s="11">
        <f t="shared" si="181"/>
        <v>1</v>
      </c>
      <c r="BC145" s="11">
        <f t="shared" si="182"/>
        <v>1</v>
      </c>
      <c r="BE145" s="11">
        <f t="shared" si="183"/>
        <v>3</v>
      </c>
      <c r="BH145" s="11">
        <f t="shared" si="184"/>
        <v>153</v>
      </c>
      <c r="BI145" s="11">
        <f t="shared" si="185"/>
        <v>151</v>
      </c>
      <c r="BJ145" s="11">
        <f t="shared" si="186"/>
      </c>
      <c r="BK145" s="11">
        <f t="shared" si="187"/>
      </c>
      <c r="BL145" s="11">
        <f t="shared" si="188"/>
      </c>
      <c r="BM145" s="11">
        <f t="shared" si="189"/>
      </c>
      <c r="BN145" s="11">
        <f t="shared" si="190"/>
      </c>
      <c r="BO145" s="11">
        <f t="shared" si="191"/>
      </c>
      <c r="BP145" s="11">
        <f t="shared" si="192"/>
      </c>
      <c r="BQ145" s="11">
        <f t="shared" si="193"/>
      </c>
      <c r="BR145" s="11">
        <f t="shared" si="194"/>
      </c>
      <c r="BS145" s="11">
        <f t="shared" si="195"/>
      </c>
      <c r="BT145" s="11">
        <f t="shared" si="196"/>
      </c>
      <c r="BU145" s="11">
        <f t="shared" si="197"/>
      </c>
      <c r="BV145" s="11">
        <f t="shared" si="198"/>
      </c>
      <c r="BW145" s="11" t="str">
        <f t="shared" si="199"/>
        <v>-</v>
      </c>
      <c r="BX145" s="11" t="str">
        <f t="shared" si="200"/>
        <v>-</v>
      </c>
      <c r="BY145" s="11">
        <f t="shared" si="201"/>
        <v>14</v>
      </c>
      <c r="CA145">
        <f t="shared" si="202"/>
        <v>304</v>
      </c>
      <c r="EL145" s="11">
        <v>140</v>
      </c>
      <c r="EN145" s="11">
        <f aca="true" t="shared" si="204" ref="EN145:EN164">IF(BE145&gt;=1,AF145,"")</f>
        <v>141</v>
      </c>
      <c r="EO145" s="11" t="str">
        <f t="shared" si="203"/>
        <v>(118)</v>
      </c>
    </row>
    <row r="146" spans="1:145" ht="15.75">
      <c r="A146" s="8" t="str">
        <f t="shared" si="162"/>
        <v>142(140)</v>
      </c>
      <c r="B146" s="9" t="s">
        <v>207</v>
      </c>
      <c r="C146" s="10" t="s">
        <v>214</v>
      </c>
      <c r="D146" s="21">
        <f t="shared" si="156"/>
        <v>294</v>
      </c>
      <c r="E146" s="19"/>
      <c r="F146" s="15">
        <f t="shared" si="157"/>
        <v>2</v>
      </c>
      <c r="G146" s="20">
        <f t="shared" si="158"/>
        <v>73.5</v>
      </c>
      <c r="H146" s="19"/>
      <c r="I146" s="15"/>
      <c r="J146" s="15"/>
      <c r="K146" s="15"/>
      <c r="L146" s="15"/>
      <c r="M146" s="15"/>
      <c r="N146" s="15">
        <v>144</v>
      </c>
      <c r="O146" s="15">
        <v>150</v>
      </c>
      <c r="P146" s="15"/>
      <c r="Q146" s="15"/>
      <c r="R146" s="54"/>
      <c r="S146" s="30"/>
      <c r="T146" s="55"/>
      <c r="U146" s="15"/>
      <c r="V146" s="71"/>
      <c r="W146" s="71"/>
      <c r="X146" s="15"/>
      <c r="Y146" s="15"/>
      <c r="Z146" s="15"/>
      <c r="AA146" s="15"/>
      <c r="AB146" s="25">
        <f t="shared" si="159"/>
        <v>19</v>
      </c>
      <c r="AC146" s="78" t="str">
        <f t="shared" si="160"/>
        <v>-</v>
      </c>
      <c r="AD146" s="78" t="str">
        <f t="shared" si="161"/>
        <v>-</v>
      </c>
      <c r="AE146" s="18">
        <v>140</v>
      </c>
      <c r="AF146" s="34">
        <v>142</v>
      </c>
      <c r="AG146" s="34">
        <f t="shared" si="163"/>
        <v>142</v>
      </c>
      <c r="AK146" s="11">
        <f t="shared" si="164"/>
        <v>1</v>
      </c>
      <c r="AL146" s="11">
        <f t="shared" si="165"/>
        <v>1</v>
      </c>
      <c r="AM146" s="11">
        <f t="shared" si="166"/>
        <v>1</v>
      </c>
      <c r="AN146" s="11">
        <f t="shared" si="167"/>
        <v>1</v>
      </c>
      <c r="AO146" s="11">
        <f t="shared" si="168"/>
        <v>1</v>
      </c>
      <c r="AP146" s="11">
        <f t="shared" si="169"/>
        <v>2</v>
      </c>
      <c r="AQ146" s="11">
        <f t="shared" si="170"/>
        <v>3</v>
      </c>
      <c r="AR146" s="11">
        <f t="shared" si="171"/>
        <v>2</v>
      </c>
      <c r="AS146" s="11">
        <f t="shared" si="172"/>
        <v>1</v>
      </c>
      <c r="AT146" s="11">
        <f t="shared" si="173"/>
        <v>1</v>
      </c>
      <c r="AU146" s="11">
        <f t="shared" si="174"/>
        <v>1</v>
      </c>
      <c r="AV146" s="11">
        <f t="shared" si="175"/>
        <v>1</v>
      </c>
      <c r="AW146" s="11">
        <f t="shared" si="176"/>
        <v>1</v>
      </c>
      <c r="AX146" s="11">
        <f t="shared" si="177"/>
        <v>1</v>
      </c>
      <c r="AY146" s="11">
        <f t="shared" si="178"/>
        <v>1</v>
      </c>
      <c r="AZ146" s="11">
        <f t="shared" si="179"/>
        <v>1</v>
      </c>
      <c r="BA146" s="11">
        <f t="shared" si="180"/>
        <v>1</v>
      </c>
      <c r="BB146" s="11">
        <f t="shared" si="181"/>
        <v>1</v>
      </c>
      <c r="BC146" s="11">
        <f t="shared" si="182"/>
        <v>1</v>
      </c>
      <c r="BE146" s="11">
        <f t="shared" si="183"/>
        <v>3</v>
      </c>
      <c r="BH146" s="11">
        <f t="shared" si="184"/>
        <v>150</v>
      </c>
      <c r="BI146" s="11">
        <f t="shared" si="185"/>
        <v>144</v>
      </c>
      <c r="BJ146" s="11">
        <f t="shared" si="186"/>
      </c>
      <c r="BK146" s="11">
        <f t="shared" si="187"/>
      </c>
      <c r="BL146" s="11">
        <f t="shared" si="188"/>
      </c>
      <c r="BM146" s="11">
        <f t="shared" si="189"/>
      </c>
      <c r="BN146" s="11">
        <f t="shared" si="190"/>
      </c>
      <c r="BO146" s="11">
        <f t="shared" si="191"/>
      </c>
      <c r="BP146" s="11">
        <f t="shared" si="192"/>
      </c>
      <c r="BQ146" s="11">
        <f t="shared" si="193"/>
      </c>
      <c r="BR146" s="11">
        <f t="shared" si="194"/>
      </c>
      <c r="BS146" s="11">
        <f t="shared" si="195"/>
      </c>
      <c r="BT146" s="11">
        <f t="shared" si="196"/>
      </c>
      <c r="BU146" s="11">
        <f t="shared" si="197"/>
      </c>
      <c r="BV146" s="11">
        <f t="shared" si="198"/>
      </c>
      <c r="BW146" s="11" t="str">
        <f t="shared" si="199"/>
        <v>-</v>
      </c>
      <c r="BX146" s="11" t="str">
        <f t="shared" si="200"/>
        <v>-</v>
      </c>
      <c r="BY146" s="11">
        <f t="shared" si="201"/>
        <v>14</v>
      </c>
      <c r="CA146">
        <f t="shared" si="202"/>
        <v>294</v>
      </c>
      <c r="EL146" s="11">
        <v>141</v>
      </c>
      <c r="EN146" s="11">
        <f t="shared" si="204"/>
        <v>142</v>
      </c>
      <c r="EO146" s="11" t="str">
        <f t="shared" si="203"/>
        <v>(140)</v>
      </c>
    </row>
    <row r="147" spans="1:145" ht="15.75">
      <c r="A147" s="8" t="str">
        <f t="shared" si="162"/>
        <v>143(141)</v>
      </c>
      <c r="B147" s="9" t="s">
        <v>263</v>
      </c>
      <c r="C147" s="10" t="s">
        <v>120</v>
      </c>
      <c r="D147" s="21">
        <f t="shared" si="156"/>
        <v>293</v>
      </c>
      <c r="E147" s="19"/>
      <c r="F147" s="15">
        <f t="shared" si="157"/>
        <v>1</v>
      </c>
      <c r="G147" s="20">
        <f t="shared" si="158"/>
        <v>146.5</v>
      </c>
      <c r="H147" s="19"/>
      <c r="I147" s="15"/>
      <c r="J147" s="15">
        <v>293</v>
      </c>
      <c r="K147" s="15"/>
      <c r="L147" s="15"/>
      <c r="M147" s="15"/>
      <c r="N147" s="15"/>
      <c r="O147" s="15"/>
      <c r="P147" s="15"/>
      <c r="Q147" s="15"/>
      <c r="R147" s="54"/>
      <c r="S147" s="30"/>
      <c r="T147" s="55"/>
      <c r="U147" s="15"/>
      <c r="V147" s="15"/>
      <c r="W147" s="71"/>
      <c r="X147" s="15"/>
      <c r="Y147" s="15"/>
      <c r="Z147" s="15"/>
      <c r="AA147" s="15"/>
      <c r="AB147" s="25">
        <f t="shared" si="159"/>
        <v>19</v>
      </c>
      <c r="AC147" s="78" t="str">
        <f t="shared" si="160"/>
        <v>-</v>
      </c>
      <c r="AD147" s="78" t="str">
        <f t="shared" si="161"/>
        <v>-</v>
      </c>
      <c r="AE147" s="18">
        <v>141</v>
      </c>
      <c r="AF147" s="34">
        <v>143</v>
      </c>
      <c r="AG147" s="34" t="str">
        <f t="shared" si="163"/>
        <v>-</v>
      </c>
      <c r="AK147" s="11">
        <f t="shared" si="164"/>
        <v>1</v>
      </c>
      <c r="AL147" s="11">
        <f t="shared" si="165"/>
        <v>2</v>
      </c>
      <c r="AM147" s="11">
        <f t="shared" si="166"/>
        <v>2</v>
      </c>
      <c r="AN147" s="11">
        <f t="shared" si="167"/>
        <v>1</v>
      </c>
      <c r="AO147" s="11">
        <f t="shared" si="168"/>
        <v>1</v>
      </c>
      <c r="AP147" s="11">
        <f t="shared" si="169"/>
        <v>1</v>
      </c>
      <c r="AQ147" s="11">
        <f t="shared" si="170"/>
        <v>1</v>
      </c>
      <c r="AR147" s="11">
        <f t="shared" si="171"/>
        <v>1</v>
      </c>
      <c r="AS147" s="11">
        <f t="shared" si="172"/>
        <v>1</v>
      </c>
      <c r="AT147" s="11">
        <f t="shared" si="173"/>
        <v>1</v>
      </c>
      <c r="AU147" s="11">
        <f t="shared" si="174"/>
        <v>1</v>
      </c>
      <c r="AV147" s="11">
        <f t="shared" si="175"/>
        <v>1</v>
      </c>
      <c r="AW147" s="11">
        <f t="shared" si="176"/>
        <v>1</v>
      </c>
      <c r="AX147" s="11">
        <f t="shared" si="177"/>
        <v>1</v>
      </c>
      <c r="AY147" s="11">
        <f t="shared" si="178"/>
        <v>1</v>
      </c>
      <c r="AZ147" s="11">
        <f t="shared" si="179"/>
        <v>1</v>
      </c>
      <c r="BA147" s="11">
        <f t="shared" si="180"/>
        <v>1</v>
      </c>
      <c r="BB147" s="11">
        <f t="shared" si="181"/>
        <v>1</v>
      </c>
      <c r="BC147" s="11">
        <f t="shared" si="182"/>
        <v>1</v>
      </c>
      <c r="BE147" s="11">
        <f t="shared" si="183"/>
        <v>2</v>
      </c>
      <c r="BH147" s="11">
        <f t="shared" si="184"/>
        <v>293</v>
      </c>
      <c r="BI147" s="11">
        <f t="shared" si="185"/>
      </c>
      <c r="BJ147" s="11">
        <f t="shared" si="186"/>
      </c>
      <c r="BK147" s="11">
        <f t="shared" si="187"/>
      </c>
      <c r="BL147" s="11">
        <f t="shared" si="188"/>
      </c>
      <c r="BM147" s="11">
        <f t="shared" si="189"/>
      </c>
      <c r="BN147" s="11">
        <f t="shared" si="190"/>
      </c>
      <c r="BO147" s="11">
        <f t="shared" si="191"/>
      </c>
      <c r="BP147" s="11">
        <f t="shared" si="192"/>
      </c>
      <c r="BQ147" s="11">
        <f t="shared" si="193"/>
      </c>
      <c r="BR147" s="11">
        <f t="shared" si="194"/>
      </c>
      <c r="BS147" s="11">
        <f t="shared" si="195"/>
      </c>
      <c r="BT147" s="11">
        <f t="shared" si="196"/>
      </c>
      <c r="BU147" s="11">
        <f t="shared" si="197"/>
      </c>
      <c r="BV147" s="11">
        <f t="shared" si="198"/>
      </c>
      <c r="BW147" s="11" t="str">
        <f t="shared" si="199"/>
        <v>-</v>
      </c>
      <c r="BX147" s="11" t="str">
        <f t="shared" si="200"/>
        <v>-</v>
      </c>
      <c r="BY147" s="11">
        <f t="shared" si="201"/>
        <v>15</v>
      </c>
      <c r="CA147">
        <f t="shared" si="202"/>
        <v>293</v>
      </c>
      <c r="EL147" s="11">
        <v>142</v>
      </c>
      <c r="EN147" s="11">
        <f t="shared" si="204"/>
        <v>143</v>
      </c>
      <c r="EO147" s="11" t="str">
        <f t="shared" si="203"/>
        <v>(141)</v>
      </c>
    </row>
    <row r="148" spans="1:145" ht="15.75">
      <c r="A148" s="8" t="str">
        <f t="shared" si="162"/>
        <v>144(142)</v>
      </c>
      <c r="B148" s="9" t="s">
        <v>180</v>
      </c>
      <c r="C148" s="10" t="s">
        <v>47</v>
      </c>
      <c r="D148" s="21">
        <f t="shared" si="156"/>
        <v>282</v>
      </c>
      <c r="E148" s="19"/>
      <c r="F148" s="15">
        <f t="shared" si="157"/>
        <v>3</v>
      </c>
      <c r="G148" s="20">
        <f t="shared" si="158"/>
        <v>47</v>
      </c>
      <c r="H148" s="19"/>
      <c r="I148" s="15"/>
      <c r="J148" s="15"/>
      <c r="K148" s="15"/>
      <c r="L148" s="15"/>
      <c r="M148" s="15"/>
      <c r="N148" s="15"/>
      <c r="O148" s="15"/>
      <c r="P148" s="15"/>
      <c r="Q148" s="15"/>
      <c r="R148" s="54"/>
      <c r="S148" s="30"/>
      <c r="T148" s="55">
        <v>54</v>
      </c>
      <c r="U148" s="15">
        <v>74</v>
      </c>
      <c r="V148" s="15"/>
      <c r="W148" s="71"/>
      <c r="X148" s="15">
        <v>154</v>
      </c>
      <c r="Y148" s="15"/>
      <c r="Z148" s="15"/>
      <c r="AA148" s="15"/>
      <c r="AB148" s="25">
        <f t="shared" si="159"/>
        <v>19</v>
      </c>
      <c r="AC148" s="78" t="str">
        <f t="shared" si="160"/>
        <v>-</v>
      </c>
      <c r="AD148" s="78" t="str">
        <f t="shared" si="161"/>
        <v>-</v>
      </c>
      <c r="AE148" s="18">
        <v>142</v>
      </c>
      <c r="AF148" s="34">
        <v>144</v>
      </c>
      <c r="AG148" s="34">
        <f t="shared" si="163"/>
        <v>144</v>
      </c>
      <c r="AK148" s="11">
        <f t="shared" si="164"/>
        <v>1</v>
      </c>
      <c r="AL148" s="11">
        <f t="shared" si="165"/>
        <v>1</v>
      </c>
      <c r="AM148" s="11">
        <f t="shared" si="166"/>
        <v>1</v>
      </c>
      <c r="AN148" s="11">
        <f t="shared" si="167"/>
        <v>1</v>
      </c>
      <c r="AO148" s="11">
        <f t="shared" si="168"/>
        <v>1</v>
      </c>
      <c r="AP148" s="11">
        <f t="shared" si="169"/>
        <v>1</v>
      </c>
      <c r="AQ148" s="11">
        <f t="shared" si="170"/>
        <v>1</v>
      </c>
      <c r="AR148" s="11">
        <f t="shared" si="171"/>
        <v>1</v>
      </c>
      <c r="AS148" s="11">
        <f t="shared" si="172"/>
        <v>1</v>
      </c>
      <c r="AT148" s="11">
        <f t="shared" si="173"/>
        <v>1</v>
      </c>
      <c r="AU148" s="11">
        <f t="shared" si="174"/>
        <v>1</v>
      </c>
      <c r="AV148" s="11">
        <f t="shared" si="175"/>
        <v>2</v>
      </c>
      <c r="AW148" s="11">
        <f t="shared" si="176"/>
        <v>3</v>
      </c>
      <c r="AX148" s="11">
        <f t="shared" si="177"/>
        <v>2</v>
      </c>
      <c r="AY148" s="11">
        <f t="shared" si="178"/>
        <v>1</v>
      </c>
      <c r="AZ148" s="11">
        <f t="shared" si="179"/>
        <v>2</v>
      </c>
      <c r="BA148" s="11">
        <f t="shared" si="180"/>
        <v>2</v>
      </c>
      <c r="BB148" s="11">
        <f t="shared" si="181"/>
        <v>1</v>
      </c>
      <c r="BC148" s="11">
        <f t="shared" si="182"/>
        <v>1</v>
      </c>
      <c r="BE148" s="11">
        <f t="shared" si="183"/>
        <v>5</v>
      </c>
      <c r="BH148" s="11">
        <f t="shared" si="184"/>
        <v>154</v>
      </c>
      <c r="BI148" s="11">
        <f t="shared" si="185"/>
        <v>74</v>
      </c>
      <c r="BJ148" s="11">
        <f t="shared" si="186"/>
        <v>54</v>
      </c>
      <c r="BK148" s="11">
        <f t="shared" si="187"/>
      </c>
      <c r="BL148" s="11">
        <f t="shared" si="188"/>
      </c>
      <c r="BM148" s="11">
        <f t="shared" si="189"/>
      </c>
      <c r="BN148" s="11">
        <f t="shared" si="190"/>
      </c>
      <c r="BO148" s="11">
        <f t="shared" si="191"/>
      </c>
      <c r="BP148" s="11">
        <f t="shared" si="192"/>
      </c>
      <c r="BQ148" s="11">
        <f t="shared" si="193"/>
      </c>
      <c r="BR148" s="11">
        <f t="shared" si="194"/>
      </c>
      <c r="BS148" s="11">
        <f t="shared" si="195"/>
      </c>
      <c r="BT148" s="11">
        <f t="shared" si="196"/>
      </c>
      <c r="BU148" s="11">
        <f t="shared" si="197"/>
      </c>
      <c r="BV148" s="11">
        <f t="shared" si="198"/>
      </c>
      <c r="BW148" s="11" t="str">
        <f t="shared" si="199"/>
        <v>-</v>
      </c>
      <c r="BX148" s="11" t="str">
        <f t="shared" si="200"/>
        <v>-</v>
      </c>
      <c r="BY148" s="11">
        <f t="shared" si="201"/>
        <v>13</v>
      </c>
      <c r="CA148">
        <f t="shared" si="202"/>
        <v>282</v>
      </c>
      <c r="EL148" s="11">
        <v>143</v>
      </c>
      <c r="EN148" s="11">
        <f t="shared" si="204"/>
        <v>144</v>
      </c>
      <c r="EO148" s="11" t="str">
        <f t="shared" si="203"/>
        <v>(142)</v>
      </c>
    </row>
    <row r="149" spans="1:145" ht="15.75">
      <c r="A149" s="8" t="str">
        <f t="shared" si="162"/>
        <v>145(143)</v>
      </c>
      <c r="B149" s="9" t="s">
        <v>157</v>
      </c>
      <c r="C149" s="10" t="s">
        <v>120</v>
      </c>
      <c r="D149" s="21">
        <f t="shared" si="156"/>
        <v>280</v>
      </c>
      <c r="E149" s="19"/>
      <c r="F149" s="15">
        <f t="shared" si="157"/>
        <v>2</v>
      </c>
      <c r="G149" s="20">
        <f t="shared" si="158"/>
        <v>70</v>
      </c>
      <c r="H149" s="19"/>
      <c r="I149" s="15"/>
      <c r="J149" s="15"/>
      <c r="K149" s="15"/>
      <c r="L149" s="15"/>
      <c r="M149" s="15"/>
      <c r="N149" s="15"/>
      <c r="O149" s="15"/>
      <c r="P149" s="15"/>
      <c r="Q149" s="15">
        <v>138</v>
      </c>
      <c r="R149" s="54"/>
      <c r="S149" s="30"/>
      <c r="T149" s="55"/>
      <c r="U149" s="15"/>
      <c r="V149" s="71">
        <v>142</v>
      </c>
      <c r="W149" s="71"/>
      <c r="X149" s="15"/>
      <c r="Y149" s="15"/>
      <c r="Z149" s="15"/>
      <c r="AA149" s="15"/>
      <c r="AB149" s="25">
        <f t="shared" si="159"/>
        <v>19</v>
      </c>
      <c r="AC149" s="78" t="str">
        <f t="shared" si="160"/>
        <v>-</v>
      </c>
      <c r="AD149" s="78" t="str">
        <f t="shared" si="161"/>
        <v>-</v>
      </c>
      <c r="AE149" s="18">
        <v>143</v>
      </c>
      <c r="AF149" s="34">
        <v>145</v>
      </c>
      <c r="AG149" s="34">
        <f t="shared" si="163"/>
        <v>145</v>
      </c>
      <c r="AK149" s="11">
        <f t="shared" si="164"/>
        <v>1</v>
      </c>
      <c r="AL149" s="11">
        <f t="shared" si="165"/>
        <v>1</v>
      </c>
      <c r="AM149" s="11">
        <f t="shared" si="166"/>
        <v>1</v>
      </c>
      <c r="AN149" s="11">
        <f t="shared" si="167"/>
        <v>1</v>
      </c>
      <c r="AO149" s="11">
        <f t="shared" si="168"/>
        <v>1</v>
      </c>
      <c r="AP149" s="11">
        <f t="shared" si="169"/>
        <v>1</v>
      </c>
      <c r="AQ149" s="11">
        <f t="shared" si="170"/>
        <v>1</v>
      </c>
      <c r="AR149" s="11">
        <f t="shared" si="171"/>
        <v>1</v>
      </c>
      <c r="AS149" s="11">
        <f t="shared" si="172"/>
        <v>2</v>
      </c>
      <c r="AT149" s="11">
        <f t="shared" si="173"/>
        <v>2</v>
      </c>
      <c r="AU149" s="11">
        <f t="shared" si="174"/>
        <v>1</v>
      </c>
      <c r="AV149" s="11">
        <f t="shared" si="175"/>
        <v>1</v>
      </c>
      <c r="AW149" s="11">
        <f t="shared" si="176"/>
        <v>1</v>
      </c>
      <c r="AX149" s="11">
        <f t="shared" si="177"/>
        <v>2</v>
      </c>
      <c r="AY149" s="11">
        <f t="shared" si="178"/>
        <v>2</v>
      </c>
      <c r="AZ149" s="11">
        <f t="shared" si="179"/>
        <v>1</v>
      </c>
      <c r="BA149" s="11">
        <f t="shared" si="180"/>
        <v>1</v>
      </c>
      <c r="BB149" s="11">
        <f t="shared" si="181"/>
        <v>1</v>
      </c>
      <c r="BC149" s="11">
        <f t="shared" si="182"/>
        <v>1</v>
      </c>
      <c r="BE149" s="11">
        <f t="shared" si="183"/>
        <v>4</v>
      </c>
      <c r="BH149" s="11">
        <f t="shared" si="184"/>
        <v>142</v>
      </c>
      <c r="BI149" s="11">
        <f t="shared" si="185"/>
        <v>138</v>
      </c>
      <c r="BJ149" s="11">
        <f t="shared" si="186"/>
      </c>
      <c r="BK149" s="11">
        <f t="shared" si="187"/>
      </c>
      <c r="BL149" s="11">
        <f t="shared" si="188"/>
      </c>
      <c r="BM149" s="11">
        <f t="shared" si="189"/>
      </c>
      <c r="BN149" s="11">
        <f t="shared" si="190"/>
      </c>
      <c r="BO149" s="11">
        <f t="shared" si="191"/>
      </c>
      <c r="BP149" s="11">
        <f t="shared" si="192"/>
      </c>
      <c r="BQ149" s="11">
        <f t="shared" si="193"/>
      </c>
      <c r="BR149" s="11">
        <f t="shared" si="194"/>
      </c>
      <c r="BS149" s="11">
        <f t="shared" si="195"/>
      </c>
      <c r="BT149" s="11">
        <f t="shared" si="196"/>
      </c>
      <c r="BU149" s="11">
        <f t="shared" si="197"/>
      </c>
      <c r="BV149" s="11">
        <f t="shared" si="198"/>
      </c>
      <c r="BW149" s="11" t="str">
        <f t="shared" si="199"/>
        <v>-</v>
      </c>
      <c r="BX149" s="11" t="str">
        <f t="shared" si="200"/>
        <v>-</v>
      </c>
      <c r="BY149" s="11">
        <f t="shared" si="201"/>
        <v>14</v>
      </c>
      <c r="CA149">
        <f t="shared" si="202"/>
        <v>280</v>
      </c>
      <c r="EL149" s="11">
        <v>144</v>
      </c>
      <c r="EN149" s="11">
        <f t="shared" si="204"/>
        <v>145</v>
      </c>
      <c r="EO149" s="11" t="str">
        <f t="shared" si="203"/>
        <v>(143)</v>
      </c>
    </row>
    <row r="150" spans="1:145" ht="15.75">
      <c r="A150" s="8" t="str">
        <f t="shared" si="162"/>
        <v>146(144)</v>
      </c>
      <c r="B150" s="9" t="s">
        <v>315</v>
      </c>
      <c r="C150" s="10" t="s">
        <v>291</v>
      </c>
      <c r="D150" s="21">
        <f t="shared" si="156"/>
        <v>271</v>
      </c>
      <c r="E150" s="19"/>
      <c r="F150" s="15">
        <f t="shared" si="157"/>
        <v>2</v>
      </c>
      <c r="G150" s="20">
        <f t="shared" si="158"/>
        <v>67.75</v>
      </c>
      <c r="H150" s="19"/>
      <c r="I150" s="15"/>
      <c r="J150" s="15"/>
      <c r="K150" s="15"/>
      <c r="L150" s="15"/>
      <c r="M150" s="15"/>
      <c r="N150" s="15"/>
      <c r="O150" s="15"/>
      <c r="P150" s="15"/>
      <c r="Q150" s="15"/>
      <c r="R150" s="54"/>
      <c r="S150" s="30"/>
      <c r="T150" s="55"/>
      <c r="U150" s="15"/>
      <c r="V150" s="71"/>
      <c r="W150" s="71"/>
      <c r="X150" s="15">
        <v>120</v>
      </c>
      <c r="Y150" s="15"/>
      <c r="Z150" s="15">
        <v>151</v>
      </c>
      <c r="AA150" s="15"/>
      <c r="AB150" s="25">
        <f t="shared" si="159"/>
        <v>19</v>
      </c>
      <c r="AC150" s="78" t="str">
        <f t="shared" si="160"/>
        <v>-</v>
      </c>
      <c r="AD150" s="78" t="str">
        <f t="shared" si="161"/>
        <v>-</v>
      </c>
      <c r="AE150" s="18">
        <v>144</v>
      </c>
      <c r="AF150" s="34">
        <v>146</v>
      </c>
      <c r="AG150" s="34">
        <f t="shared" si="163"/>
        <v>146</v>
      </c>
      <c r="AK150" s="11">
        <f t="shared" si="164"/>
        <v>1</v>
      </c>
      <c r="AL150" s="11">
        <f t="shared" si="165"/>
        <v>1</v>
      </c>
      <c r="AM150" s="11">
        <f t="shared" si="166"/>
        <v>1</v>
      </c>
      <c r="AN150" s="11">
        <f t="shared" si="167"/>
        <v>1</v>
      </c>
      <c r="AO150" s="11">
        <f t="shared" si="168"/>
        <v>1</v>
      </c>
      <c r="AP150" s="11">
        <f t="shared" si="169"/>
        <v>1</v>
      </c>
      <c r="AQ150" s="11">
        <f t="shared" si="170"/>
        <v>1</v>
      </c>
      <c r="AR150" s="11">
        <f t="shared" si="171"/>
        <v>1</v>
      </c>
      <c r="AS150" s="11">
        <f t="shared" si="172"/>
        <v>1</v>
      </c>
      <c r="AT150" s="11">
        <f t="shared" si="173"/>
        <v>1</v>
      </c>
      <c r="AU150" s="11">
        <f t="shared" si="174"/>
        <v>1</v>
      </c>
      <c r="AV150" s="11">
        <f t="shared" si="175"/>
        <v>1</v>
      </c>
      <c r="AW150" s="11">
        <f t="shared" si="176"/>
        <v>1</v>
      </c>
      <c r="AX150" s="11">
        <f t="shared" si="177"/>
        <v>1</v>
      </c>
      <c r="AY150" s="11">
        <f t="shared" si="178"/>
        <v>1</v>
      </c>
      <c r="AZ150" s="11">
        <f t="shared" si="179"/>
        <v>2</v>
      </c>
      <c r="BA150" s="11">
        <f t="shared" si="180"/>
        <v>2</v>
      </c>
      <c r="BB150" s="11">
        <f t="shared" si="181"/>
        <v>2</v>
      </c>
      <c r="BC150" s="11">
        <f t="shared" si="182"/>
        <v>2</v>
      </c>
      <c r="BE150" s="11">
        <f t="shared" si="183"/>
        <v>4</v>
      </c>
      <c r="BH150" s="11">
        <f t="shared" si="184"/>
        <v>151</v>
      </c>
      <c r="BI150" s="11">
        <f t="shared" si="185"/>
        <v>120</v>
      </c>
      <c r="BJ150" s="11">
        <f t="shared" si="186"/>
      </c>
      <c r="BK150" s="11">
        <f t="shared" si="187"/>
      </c>
      <c r="BL150" s="11">
        <f t="shared" si="188"/>
      </c>
      <c r="BM150" s="11">
        <f t="shared" si="189"/>
      </c>
      <c r="BN150" s="11">
        <f t="shared" si="190"/>
      </c>
      <c r="BO150" s="11">
        <f t="shared" si="191"/>
      </c>
      <c r="BP150" s="11">
        <f t="shared" si="192"/>
      </c>
      <c r="BQ150" s="11">
        <f t="shared" si="193"/>
      </c>
      <c r="BR150" s="11">
        <f t="shared" si="194"/>
      </c>
      <c r="BS150" s="11">
        <f t="shared" si="195"/>
      </c>
      <c r="BT150" s="11">
        <f t="shared" si="196"/>
      </c>
      <c r="BU150" s="11">
        <f t="shared" si="197"/>
      </c>
      <c r="BV150" s="11">
        <f t="shared" si="198"/>
      </c>
      <c r="BW150" s="11" t="str">
        <f t="shared" si="199"/>
        <v>-</v>
      </c>
      <c r="BX150" s="11" t="str">
        <f t="shared" si="200"/>
        <v>-</v>
      </c>
      <c r="BY150" s="11">
        <f t="shared" si="201"/>
        <v>14</v>
      </c>
      <c r="CA150">
        <f t="shared" si="202"/>
        <v>271</v>
      </c>
      <c r="EL150" s="11">
        <v>145</v>
      </c>
      <c r="EN150" s="11">
        <f t="shared" si="204"/>
        <v>146</v>
      </c>
      <c r="EO150" s="11" t="str">
        <f t="shared" si="203"/>
        <v>(144)</v>
      </c>
    </row>
    <row r="151" spans="1:145" ht="15.75">
      <c r="A151" s="8" t="str">
        <f t="shared" si="162"/>
        <v>147(145)</v>
      </c>
      <c r="B151" s="9" t="s">
        <v>275</v>
      </c>
      <c r="C151" s="10" t="s">
        <v>47</v>
      </c>
      <c r="D151" s="21">
        <f t="shared" si="156"/>
        <v>268</v>
      </c>
      <c r="E151" s="19"/>
      <c r="F151" s="15">
        <f t="shared" si="157"/>
        <v>2</v>
      </c>
      <c r="G151" s="20">
        <f t="shared" si="158"/>
        <v>67</v>
      </c>
      <c r="H151" s="19"/>
      <c r="I151" s="15"/>
      <c r="J151" s="15"/>
      <c r="K151" s="15"/>
      <c r="L151" s="15">
        <v>110</v>
      </c>
      <c r="M151" s="15">
        <v>158</v>
      </c>
      <c r="N151" s="15"/>
      <c r="O151" s="15"/>
      <c r="P151" s="15"/>
      <c r="Q151" s="15"/>
      <c r="R151" s="54"/>
      <c r="S151" s="30"/>
      <c r="T151" s="55"/>
      <c r="U151" s="15"/>
      <c r="V151" s="15"/>
      <c r="W151" s="71"/>
      <c r="X151" s="15"/>
      <c r="Y151" s="15"/>
      <c r="Z151" s="15"/>
      <c r="AA151" s="15"/>
      <c r="AB151" s="25">
        <f t="shared" si="159"/>
        <v>19</v>
      </c>
      <c r="AC151" s="78" t="str">
        <f t="shared" si="160"/>
        <v>-</v>
      </c>
      <c r="AD151" s="78" t="str">
        <f t="shared" si="161"/>
        <v>-</v>
      </c>
      <c r="AE151" s="18">
        <v>145</v>
      </c>
      <c r="AF151" s="34">
        <v>147</v>
      </c>
      <c r="AG151" s="34">
        <f t="shared" si="163"/>
        <v>147</v>
      </c>
      <c r="AK151" s="11">
        <f t="shared" si="164"/>
        <v>1</v>
      </c>
      <c r="AL151" s="11">
        <f t="shared" si="165"/>
        <v>1</v>
      </c>
      <c r="AM151" s="11">
        <f t="shared" si="166"/>
        <v>1</v>
      </c>
      <c r="AN151" s="11">
        <f t="shared" si="167"/>
        <v>2</v>
      </c>
      <c r="AO151" s="11">
        <f t="shared" si="168"/>
        <v>3</v>
      </c>
      <c r="AP151" s="11">
        <f t="shared" si="169"/>
        <v>2</v>
      </c>
      <c r="AQ151" s="11">
        <f t="shared" si="170"/>
        <v>1</v>
      </c>
      <c r="AR151" s="11">
        <f t="shared" si="171"/>
        <v>1</v>
      </c>
      <c r="AS151" s="11">
        <f t="shared" si="172"/>
        <v>1</v>
      </c>
      <c r="AT151" s="11">
        <f t="shared" si="173"/>
        <v>1</v>
      </c>
      <c r="AU151" s="11">
        <f t="shared" si="174"/>
        <v>1</v>
      </c>
      <c r="AV151" s="11">
        <f t="shared" si="175"/>
        <v>1</v>
      </c>
      <c r="AW151" s="11">
        <f t="shared" si="176"/>
        <v>1</v>
      </c>
      <c r="AX151" s="11">
        <f t="shared" si="177"/>
        <v>1</v>
      </c>
      <c r="AY151" s="11">
        <f t="shared" si="178"/>
        <v>1</v>
      </c>
      <c r="AZ151" s="11">
        <f t="shared" si="179"/>
        <v>1</v>
      </c>
      <c r="BA151" s="11">
        <f t="shared" si="180"/>
        <v>1</v>
      </c>
      <c r="BB151" s="11">
        <f t="shared" si="181"/>
        <v>1</v>
      </c>
      <c r="BC151" s="11">
        <f t="shared" si="182"/>
        <v>1</v>
      </c>
      <c r="BE151" s="11">
        <f t="shared" si="183"/>
        <v>3</v>
      </c>
      <c r="BH151" s="11">
        <f t="shared" si="184"/>
        <v>158</v>
      </c>
      <c r="BI151" s="11">
        <f t="shared" si="185"/>
        <v>110</v>
      </c>
      <c r="BJ151" s="11">
        <f t="shared" si="186"/>
      </c>
      <c r="BK151" s="11">
        <f t="shared" si="187"/>
      </c>
      <c r="BL151" s="11">
        <f t="shared" si="188"/>
      </c>
      <c r="BM151" s="11">
        <f t="shared" si="189"/>
      </c>
      <c r="BN151" s="11">
        <f t="shared" si="190"/>
      </c>
      <c r="BO151" s="11">
        <f t="shared" si="191"/>
      </c>
      <c r="BP151" s="11">
        <f t="shared" si="192"/>
      </c>
      <c r="BQ151" s="11">
        <f t="shared" si="193"/>
      </c>
      <c r="BR151" s="11">
        <f t="shared" si="194"/>
      </c>
      <c r="BS151" s="11">
        <f t="shared" si="195"/>
      </c>
      <c r="BT151" s="11">
        <f t="shared" si="196"/>
      </c>
      <c r="BU151" s="11">
        <f t="shared" si="197"/>
      </c>
      <c r="BV151" s="11">
        <f t="shared" si="198"/>
      </c>
      <c r="BW151" s="11" t="str">
        <f t="shared" si="199"/>
        <v>-</v>
      </c>
      <c r="BX151" s="11" t="str">
        <f t="shared" si="200"/>
        <v>-</v>
      </c>
      <c r="BY151" s="11">
        <f t="shared" si="201"/>
        <v>14</v>
      </c>
      <c r="CA151">
        <f t="shared" si="202"/>
        <v>268</v>
      </c>
      <c r="EL151" s="11">
        <v>146</v>
      </c>
      <c r="EN151" s="11">
        <f t="shared" si="204"/>
        <v>147</v>
      </c>
      <c r="EO151" s="11" t="str">
        <f t="shared" si="203"/>
        <v>(145)</v>
      </c>
    </row>
    <row r="152" spans="1:145" ht="15.75">
      <c r="A152" s="8" t="str">
        <f t="shared" si="162"/>
        <v>148(146)</v>
      </c>
      <c r="B152" s="35" t="s">
        <v>320</v>
      </c>
      <c r="C152" s="36" t="s">
        <v>120</v>
      </c>
      <c r="D152" s="21">
        <f t="shared" si="156"/>
        <v>266</v>
      </c>
      <c r="E152" s="19"/>
      <c r="F152" s="15">
        <f t="shared" si="157"/>
        <v>1</v>
      </c>
      <c r="G152" s="20">
        <f t="shared" si="158"/>
        <v>133</v>
      </c>
      <c r="H152" s="19"/>
      <c r="I152" s="15"/>
      <c r="J152" s="15"/>
      <c r="K152" s="15"/>
      <c r="L152" s="15"/>
      <c r="M152" s="65"/>
      <c r="N152" s="65"/>
      <c r="O152" s="65"/>
      <c r="P152" s="15"/>
      <c r="Q152" s="15"/>
      <c r="R152" s="54"/>
      <c r="S152" s="30"/>
      <c r="T152" s="82"/>
      <c r="U152" s="65"/>
      <c r="V152" s="71"/>
      <c r="W152" s="71"/>
      <c r="X152" s="15"/>
      <c r="Y152" s="15">
        <v>266</v>
      </c>
      <c r="Z152" s="15"/>
      <c r="AA152" s="15"/>
      <c r="AB152" s="25">
        <f t="shared" si="159"/>
        <v>19</v>
      </c>
      <c r="AC152" s="78" t="str">
        <f t="shared" si="160"/>
        <v>-</v>
      </c>
      <c r="AD152" s="78" t="str">
        <f t="shared" si="161"/>
        <v>-</v>
      </c>
      <c r="AE152" s="18">
        <v>146</v>
      </c>
      <c r="AF152" s="34">
        <v>148</v>
      </c>
      <c r="AG152" s="34" t="str">
        <f t="shared" si="163"/>
        <v>-</v>
      </c>
      <c r="AK152" s="11">
        <f t="shared" si="164"/>
        <v>1</v>
      </c>
      <c r="AL152" s="11">
        <f t="shared" si="165"/>
        <v>1</v>
      </c>
      <c r="AM152" s="11">
        <f t="shared" si="166"/>
        <v>1</v>
      </c>
      <c r="AN152" s="11">
        <f t="shared" si="167"/>
        <v>1</v>
      </c>
      <c r="AO152" s="11">
        <f t="shared" si="168"/>
        <v>1</v>
      </c>
      <c r="AP152" s="11">
        <f t="shared" si="169"/>
        <v>1</v>
      </c>
      <c r="AQ152" s="11">
        <f t="shared" si="170"/>
        <v>1</v>
      </c>
      <c r="AR152" s="11">
        <f t="shared" si="171"/>
        <v>1</v>
      </c>
      <c r="AS152" s="11">
        <f t="shared" si="172"/>
        <v>1</v>
      </c>
      <c r="AT152" s="11">
        <f t="shared" si="173"/>
        <v>1</v>
      </c>
      <c r="AU152" s="11">
        <f t="shared" si="174"/>
        <v>1</v>
      </c>
      <c r="AV152" s="11">
        <f t="shared" si="175"/>
        <v>1</v>
      </c>
      <c r="AW152" s="11">
        <f t="shared" si="176"/>
        <v>1</v>
      </c>
      <c r="AX152" s="11">
        <f t="shared" si="177"/>
        <v>1</v>
      </c>
      <c r="AY152" s="11">
        <f t="shared" si="178"/>
        <v>1</v>
      </c>
      <c r="AZ152" s="11">
        <f t="shared" si="179"/>
        <v>1</v>
      </c>
      <c r="BA152" s="11">
        <f t="shared" si="180"/>
        <v>2</v>
      </c>
      <c r="BB152" s="11">
        <f t="shared" si="181"/>
        <v>2</v>
      </c>
      <c r="BC152" s="11">
        <f t="shared" si="182"/>
        <v>1</v>
      </c>
      <c r="BE152" s="11">
        <f t="shared" si="183"/>
        <v>2</v>
      </c>
      <c r="BH152" s="11">
        <f t="shared" si="184"/>
        <v>266</v>
      </c>
      <c r="BI152" s="11">
        <f t="shared" si="185"/>
      </c>
      <c r="BJ152" s="11">
        <f t="shared" si="186"/>
      </c>
      <c r="BK152" s="11">
        <f t="shared" si="187"/>
      </c>
      <c r="BL152" s="11">
        <f t="shared" si="188"/>
      </c>
      <c r="BM152" s="11">
        <f t="shared" si="189"/>
      </c>
      <c r="BN152" s="11">
        <f t="shared" si="190"/>
      </c>
      <c r="BO152" s="11">
        <f t="shared" si="191"/>
      </c>
      <c r="BP152" s="11">
        <f t="shared" si="192"/>
      </c>
      <c r="BQ152" s="11">
        <f t="shared" si="193"/>
      </c>
      <c r="BR152" s="11">
        <f t="shared" si="194"/>
      </c>
      <c r="BS152" s="11">
        <f t="shared" si="195"/>
      </c>
      <c r="BT152" s="11">
        <f t="shared" si="196"/>
      </c>
      <c r="BU152" s="11">
        <f t="shared" si="197"/>
      </c>
      <c r="BV152" s="11">
        <f t="shared" si="198"/>
      </c>
      <c r="BW152" s="11" t="str">
        <f t="shared" si="199"/>
        <v>-</v>
      </c>
      <c r="BX152" s="11" t="str">
        <f t="shared" si="200"/>
        <v>-</v>
      </c>
      <c r="BY152" s="11">
        <f t="shared" si="201"/>
        <v>15</v>
      </c>
      <c r="CA152">
        <f t="shared" si="202"/>
        <v>266</v>
      </c>
      <c r="EL152" s="11">
        <v>147</v>
      </c>
      <c r="EN152" s="11">
        <f t="shared" si="204"/>
        <v>148</v>
      </c>
      <c r="EO152" s="11" t="str">
        <f t="shared" si="203"/>
        <v>(146)</v>
      </c>
    </row>
    <row r="153" spans="1:145" ht="15.75">
      <c r="A153" s="8" t="str">
        <f t="shared" si="162"/>
        <v>149(147)</v>
      </c>
      <c r="B153" s="9" t="s">
        <v>220</v>
      </c>
      <c r="C153" s="10" t="s">
        <v>214</v>
      </c>
      <c r="D153" s="21">
        <f t="shared" si="156"/>
        <v>260</v>
      </c>
      <c r="E153" s="19"/>
      <c r="F153" s="15">
        <f t="shared" si="157"/>
        <v>2</v>
      </c>
      <c r="G153" s="20">
        <f t="shared" si="158"/>
        <v>65</v>
      </c>
      <c r="H153" s="19"/>
      <c r="I153" s="15"/>
      <c r="J153" s="15"/>
      <c r="K153" s="15"/>
      <c r="L153" s="15"/>
      <c r="M153" s="15"/>
      <c r="N153" s="15"/>
      <c r="O153" s="15">
        <v>132</v>
      </c>
      <c r="P153" s="15"/>
      <c r="Q153" s="15"/>
      <c r="R153" s="54"/>
      <c r="S153" s="30"/>
      <c r="T153" s="55"/>
      <c r="U153" s="15"/>
      <c r="V153" s="15"/>
      <c r="W153" s="71">
        <v>128</v>
      </c>
      <c r="X153" s="15"/>
      <c r="Y153" s="15"/>
      <c r="Z153" s="15"/>
      <c r="AA153" s="15"/>
      <c r="AB153" s="25">
        <f t="shared" si="159"/>
        <v>19</v>
      </c>
      <c r="AC153" s="78" t="str">
        <f t="shared" si="160"/>
        <v>-</v>
      </c>
      <c r="AD153" s="78" t="str">
        <f t="shared" si="161"/>
        <v>-</v>
      </c>
      <c r="AE153" s="18">
        <v>147</v>
      </c>
      <c r="AF153" s="34">
        <v>149</v>
      </c>
      <c r="AG153" s="34">
        <f t="shared" si="163"/>
        <v>149</v>
      </c>
      <c r="AK153" s="11">
        <f t="shared" si="164"/>
        <v>1</v>
      </c>
      <c r="AL153" s="11">
        <f t="shared" si="165"/>
        <v>1</v>
      </c>
      <c r="AM153" s="11">
        <f t="shared" si="166"/>
        <v>1</v>
      </c>
      <c r="AN153" s="11">
        <f t="shared" si="167"/>
        <v>1</v>
      </c>
      <c r="AO153" s="11">
        <f t="shared" si="168"/>
        <v>1</v>
      </c>
      <c r="AP153" s="11">
        <f t="shared" si="169"/>
        <v>1</v>
      </c>
      <c r="AQ153" s="11">
        <f t="shared" si="170"/>
        <v>2</v>
      </c>
      <c r="AR153" s="11">
        <f t="shared" si="171"/>
        <v>2</v>
      </c>
      <c r="AS153" s="11">
        <f t="shared" si="172"/>
        <v>1</v>
      </c>
      <c r="AT153" s="11">
        <f t="shared" si="173"/>
        <v>1</v>
      </c>
      <c r="AU153" s="11">
        <f t="shared" si="174"/>
        <v>1</v>
      </c>
      <c r="AV153" s="11">
        <f t="shared" si="175"/>
        <v>1</v>
      </c>
      <c r="AW153" s="11">
        <f t="shared" si="176"/>
        <v>1</v>
      </c>
      <c r="AX153" s="11">
        <f t="shared" si="177"/>
        <v>1</v>
      </c>
      <c r="AY153" s="11">
        <f t="shared" si="178"/>
        <v>2</v>
      </c>
      <c r="AZ153" s="11">
        <f t="shared" si="179"/>
        <v>2</v>
      </c>
      <c r="BA153" s="11">
        <f t="shared" si="180"/>
        <v>1</v>
      </c>
      <c r="BB153" s="11">
        <f t="shared" si="181"/>
        <v>1</v>
      </c>
      <c r="BC153" s="11">
        <f t="shared" si="182"/>
        <v>1</v>
      </c>
      <c r="BE153" s="11">
        <f t="shared" si="183"/>
        <v>4</v>
      </c>
      <c r="BH153" s="11">
        <f t="shared" si="184"/>
        <v>132</v>
      </c>
      <c r="BI153" s="11">
        <f t="shared" si="185"/>
        <v>128</v>
      </c>
      <c r="BJ153" s="11">
        <f t="shared" si="186"/>
      </c>
      <c r="BK153" s="11">
        <f t="shared" si="187"/>
      </c>
      <c r="BL153" s="11">
        <f t="shared" si="188"/>
      </c>
      <c r="BM153" s="11">
        <f t="shared" si="189"/>
      </c>
      <c r="BN153" s="11">
        <f t="shared" si="190"/>
      </c>
      <c r="BO153" s="11">
        <f t="shared" si="191"/>
      </c>
      <c r="BP153" s="11">
        <f t="shared" si="192"/>
      </c>
      <c r="BQ153" s="11">
        <f t="shared" si="193"/>
      </c>
      <c r="BR153" s="11">
        <f t="shared" si="194"/>
      </c>
      <c r="BS153" s="11">
        <f t="shared" si="195"/>
      </c>
      <c r="BT153" s="11">
        <f t="shared" si="196"/>
      </c>
      <c r="BU153" s="11">
        <f t="shared" si="197"/>
      </c>
      <c r="BV153" s="11">
        <f t="shared" si="198"/>
      </c>
      <c r="BW153" s="11" t="str">
        <f t="shared" si="199"/>
        <v>-</v>
      </c>
      <c r="BX153" s="11" t="str">
        <f t="shared" si="200"/>
        <v>-</v>
      </c>
      <c r="BY153" s="11">
        <f t="shared" si="201"/>
        <v>14</v>
      </c>
      <c r="CA153">
        <f t="shared" si="202"/>
        <v>260</v>
      </c>
      <c r="EL153" s="11">
        <v>148</v>
      </c>
      <c r="EN153" s="11">
        <f t="shared" si="204"/>
        <v>149</v>
      </c>
      <c r="EO153" s="11" t="str">
        <f t="shared" si="203"/>
        <v>(147)</v>
      </c>
    </row>
    <row r="154" spans="1:145" ht="15.75">
      <c r="A154" s="8" t="str">
        <f t="shared" si="162"/>
        <v>150(149)</v>
      </c>
      <c r="B154" s="9" t="s">
        <v>88</v>
      </c>
      <c r="C154" s="10" t="s">
        <v>273</v>
      </c>
      <c r="D154" s="21">
        <f t="shared" si="156"/>
        <v>246</v>
      </c>
      <c r="E154" s="19"/>
      <c r="F154" s="15">
        <f t="shared" si="157"/>
        <v>2</v>
      </c>
      <c r="G154" s="20">
        <f t="shared" si="158"/>
        <v>61.5</v>
      </c>
      <c r="H154" s="19"/>
      <c r="I154" s="15"/>
      <c r="J154" s="15"/>
      <c r="K154" s="15">
        <v>94</v>
      </c>
      <c r="L154" s="15"/>
      <c r="M154" s="15"/>
      <c r="N154" s="15"/>
      <c r="O154" s="15">
        <v>152</v>
      </c>
      <c r="P154" s="15"/>
      <c r="Q154" s="15"/>
      <c r="R154" s="54"/>
      <c r="S154" s="30"/>
      <c r="T154" s="55"/>
      <c r="U154" s="15"/>
      <c r="V154" s="71"/>
      <c r="W154" s="71"/>
      <c r="X154" s="15"/>
      <c r="Y154" s="15"/>
      <c r="Z154" s="15"/>
      <c r="AA154" s="15"/>
      <c r="AB154" s="25">
        <f t="shared" si="159"/>
        <v>19</v>
      </c>
      <c r="AC154" s="78" t="str">
        <f t="shared" si="160"/>
        <v>-</v>
      </c>
      <c r="AD154" s="78" t="str">
        <f t="shared" si="161"/>
        <v>-</v>
      </c>
      <c r="AE154" s="18">
        <v>149</v>
      </c>
      <c r="AF154" s="34">
        <v>150</v>
      </c>
      <c r="AG154" s="34">
        <f t="shared" si="163"/>
        <v>150</v>
      </c>
      <c r="AK154" s="11">
        <f t="shared" si="164"/>
        <v>1</v>
      </c>
      <c r="AL154" s="11">
        <f t="shared" si="165"/>
        <v>1</v>
      </c>
      <c r="AM154" s="11">
        <f t="shared" si="166"/>
        <v>2</v>
      </c>
      <c r="AN154" s="11">
        <f t="shared" si="167"/>
        <v>2</v>
      </c>
      <c r="AO154" s="11">
        <f t="shared" si="168"/>
        <v>1</v>
      </c>
      <c r="AP154" s="11">
        <f t="shared" si="169"/>
        <v>1</v>
      </c>
      <c r="AQ154" s="11">
        <f t="shared" si="170"/>
        <v>2</v>
      </c>
      <c r="AR154" s="11">
        <f t="shared" si="171"/>
        <v>2</v>
      </c>
      <c r="AS154" s="11">
        <f t="shared" si="172"/>
        <v>1</v>
      </c>
      <c r="AT154" s="11">
        <f t="shared" si="173"/>
        <v>1</v>
      </c>
      <c r="AU154" s="11">
        <f t="shared" si="174"/>
        <v>1</v>
      </c>
      <c r="AV154" s="11">
        <f t="shared" si="175"/>
        <v>1</v>
      </c>
      <c r="AW154" s="11">
        <f t="shared" si="176"/>
        <v>1</v>
      </c>
      <c r="AX154" s="11">
        <f t="shared" si="177"/>
        <v>1</v>
      </c>
      <c r="AY154" s="11">
        <f t="shared" si="178"/>
        <v>1</v>
      </c>
      <c r="AZ154" s="11">
        <f t="shared" si="179"/>
        <v>1</v>
      </c>
      <c r="BA154" s="11">
        <f t="shared" si="180"/>
        <v>1</v>
      </c>
      <c r="BB154" s="11">
        <f t="shared" si="181"/>
        <v>1</v>
      </c>
      <c r="BC154" s="11">
        <f t="shared" si="182"/>
        <v>1</v>
      </c>
      <c r="BE154" s="11">
        <f t="shared" si="183"/>
        <v>4</v>
      </c>
      <c r="BH154" s="11">
        <f t="shared" si="184"/>
        <v>152</v>
      </c>
      <c r="BI154" s="11">
        <f t="shared" si="185"/>
        <v>94</v>
      </c>
      <c r="BJ154" s="11">
        <f t="shared" si="186"/>
      </c>
      <c r="BK154" s="11">
        <f t="shared" si="187"/>
      </c>
      <c r="BL154" s="11">
        <f t="shared" si="188"/>
      </c>
      <c r="BM154" s="11">
        <f t="shared" si="189"/>
      </c>
      <c r="BN154" s="11">
        <f t="shared" si="190"/>
      </c>
      <c r="BO154" s="11">
        <f t="shared" si="191"/>
      </c>
      <c r="BP154" s="11">
        <f t="shared" si="192"/>
      </c>
      <c r="BQ154" s="11">
        <f t="shared" si="193"/>
      </c>
      <c r="BR154" s="11">
        <f t="shared" si="194"/>
      </c>
      <c r="BS154" s="11">
        <f t="shared" si="195"/>
      </c>
      <c r="BT154" s="11">
        <f t="shared" si="196"/>
      </c>
      <c r="BU154" s="11">
        <f t="shared" si="197"/>
      </c>
      <c r="BV154" s="11">
        <f t="shared" si="198"/>
      </c>
      <c r="BW154" s="11" t="str">
        <f t="shared" si="199"/>
        <v>-</v>
      </c>
      <c r="BX154" s="11" t="str">
        <f t="shared" si="200"/>
        <v>-</v>
      </c>
      <c r="BY154" s="11">
        <f t="shared" si="201"/>
        <v>14</v>
      </c>
      <c r="CA154">
        <f t="shared" si="202"/>
        <v>246</v>
      </c>
      <c r="EL154" s="11">
        <v>149</v>
      </c>
      <c r="EN154" s="11">
        <f t="shared" si="204"/>
        <v>150</v>
      </c>
      <c r="EO154" s="11" t="str">
        <f t="shared" si="203"/>
        <v>(149)</v>
      </c>
    </row>
    <row r="155" spans="1:145" ht="15.75">
      <c r="A155" s="8" t="str">
        <f t="shared" si="162"/>
        <v>151(151)</v>
      </c>
      <c r="B155" s="9" t="s">
        <v>243</v>
      </c>
      <c r="C155" s="10" t="s">
        <v>120</v>
      </c>
      <c r="D155" s="21">
        <f t="shared" si="156"/>
        <v>222</v>
      </c>
      <c r="E155" s="19"/>
      <c r="F155" s="15">
        <f t="shared" si="157"/>
        <v>1</v>
      </c>
      <c r="G155" s="20">
        <f t="shared" si="158"/>
        <v>111</v>
      </c>
      <c r="H155" s="19"/>
      <c r="I155" s="15"/>
      <c r="J155" s="15">
        <v>222</v>
      </c>
      <c r="K155" s="15"/>
      <c r="L155" s="15"/>
      <c r="M155" s="15"/>
      <c r="N155" s="15"/>
      <c r="O155" s="15"/>
      <c r="P155" s="15"/>
      <c r="Q155" s="15"/>
      <c r="R155" s="54"/>
      <c r="S155" s="30"/>
      <c r="T155" s="55"/>
      <c r="U155" s="15"/>
      <c r="V155" s="15"/>
      <c r="W155" s="71"/>
      <c r="X155" s="15"/>
      <c r="Y155" s="15"/>
      <c r="Z155" s="15"/>
      <c r="AA155" s="15"/>
      <c r="AB155" s="25">
        <f t="shared" si="159"/>
        <v>19</v>
      </c>
      <c r="AC155" s="78" t="str">
        <f t="shared" si="160"/>
        <v>-</v>
      </c>
      <c r="AD155" s="78" t="str">
        <f t="shared" si="161"/>
        <v>-</v>
      </c>
      <c r="AE155" s="18">
        <v>151</v>
      </c>
      <c r="AF155" s="34">
        <v>151</v>
      </c>
      <c r="AG155" s="34" t="str">
        <f t="shared" si="163"/>
        <v>-</v>
      </c>
      <c r="AK155" s="11">
        <f t="shared" si="164"/>
        <v>1</v>
      </c>
      <c r="AL155" s="11">
        <f t="shared" si="165"/>
        <v>2</v>
      </c>
      <c r="AM155" s="11">
        <f t="shared" si="166"/>
        <v>2</v>
      </c>
      <c r="AN155" s="11">
        <f t="shared" si="167"/>
        <v>1</v>
      </c>
      <c r="AO155" s="11">
        <f t="shared" si="168"/>
        <v>1</v>
      </c>
      <c r="AP155" s="11">
        <f t="shared" si="169"/>
        <v>1</v>
      </c>
      <c r="AQ155" s="11">
        <f t="shared" si="170"/>
        <v>1</v>
      </c>
      <c r="AR155" s="11">
        <f t="shared" si="171"/>
        <v>1</v>
      </c>
      <c r="AS155" s="11">
        <f t="shared" si="172"/>
        <v>1</v>
      </c>
      <c r="AT155" s="11">
        <f t="shared" si="173"/>
        <v>1</v>
      </c>
      <c r="AU155" s="11">
        <f t="shared" si="174"/>
        <v>1</v>
      </c>
      <c r="AV155" s="11">
        <f t="shared" si="175"/>
        <v>1</v>
      </c>
      <c r="AW155" s="11">
        <f t="shared" si="176"/>
        <v>1</v>
      </c>
      <c r="AX155" s="11">
        <f t="shared" si="177"/>
        <v>1</v>
      </c>
      <c r="AY155" s="11">
        <f t="shared" si="178"/>
        <v>1</v>
      </c>
      <c r="AZ155" s="11">
        <f t="shared" si="179"/>
        <v>1</v>
      </c>
      <c r="BA155" s="11">
        <f t="shared" si="180"/>
        <v>1</v>
      </c>
      <c r="BB155" s="11">
        <f t="shared" si="181"/>
        <v>1</v>
      </c>
      <c r="BC155" s="11">
        <f t="shared" si="182"/>
        <v>1</v>
      </c>
      <c r="BE155" s="11">
        <f t="shared" si="183"/>
        <v>2</v>
      </c>
      <c r="BH155" s="11">
        <f t="shared" si="184"/>
        <v>222</v>
      </c>
      <c r="BI155" s="11">
        <f t="shared" si="185"/>
      </c>
      <c r="BJ155" s="11">
        <f t="shared" si="186"/>
      </c>
      <c r="BK155" s="11">
        <f t="shared" si="187"/>
      </c>
      <c r="BL155" s="11">
        <f t="shared" si="188"/>
      </c>
      <c r="BM155" s="11">
        <f t="shared" si="189"/>
      </c>
      <c r="BN155" s="11">
        <f t="shared" si="190"/>
      </c>
      <c r="BO155" s="11">
        <f t="shared" si="191"/>
      </c>
      <c r="BP155" s="11">
        <f t="shared" si="192"/>
      </c>
      <c r="BQ155" s="11">
        <f t="shared" si="193"/>
      </c>
      <c r="BR155" s="11">
        <f t="shared" si="194"/>
      </c>
      <c r="BS155" s="11">
        <f t="shared" si="195"/>
      </c>
      <c r="BT155" s="11">
        <f t="shared" si="196"/>
      </c>
      <c r="BU155" s="11">
        <f t="shared" si="197"/>
      </c>
      <c r="BV155" s="11">
        <f t="shared" si="198"/>
      </c>
      <c r="BW155" s="11" t="str">
        <f t="shared" si="199"/>
        <v>-</v>
      </c>
      <c r="BX155" s="11" t="str">
        <f t="shared" si="200"/>
        <v>-</v>
      </c>
      <c r="BY155" s="11">
        <f t="shared" si="201"/>
        <v>15</v>
      </c>
      <c r="CA155">
        <f t="shared" si="202"/>
        <v>222</v>
      </c>
      <c r="EL155" s="11">
        <v>150</v>
      </c>
      <c r="EN155" s="11">
        <f t="shared" si="204"/>
        <v>151</v>
      </c>
      <c r="EO155" s="11" t="str">
        <f t="shared" si="203"/>
        <v>(151)</v>
      </c>
    </row>
    <row r="156" spans="1:145" ht="15.75">
      <c r="A156" s="8" t="str">
        <f t="shared" si="162"/>
        <v>152(153)</v>
      </c>
      <c r="B156" s="9" t="s">
        <v>266</v>
      </c>
      <c r="C156" s="10" t="s">
        <v>34</v>
      </c>
      <c r="D156" s="21">
        <f t="shared" si="156"/>
        <v>203</v>
      </c>
      <c r="E156" s="19"/>
      <c r="F156" s="15">
        <f t="shared" si="157"/>
        <v>1</v>
      </c>
      <c r="G156" s="20">
        <f t="shared" si="158"/>
        <v>101.5</v>
      </c>
      <c r="H156" s="19"/>
      <c r="I156" s="15"/>
      <c r="J156" s="15">
        <v>203</v>
      </c>
      <c r="K156" s="15"/>
      <c r="L156" s="15"/>
      <c r="M156" s="15"/>
      <c r="N156" s="15"/>
      <c r="O156" s="15"/>
      <c r="P156" s="15"/>
      <c r="Q156" s="15"/>
      <c r="R156" s="54"/>
      <c r="S156" s="15"/>
      <c r="T156" s="55"/>
      <c r="U156" s="15"/>
      <c r="V156" s="15"/>
      <c r="W156" s="15"/>
      <c r="X156" s="15"/>
      <c r="Y156" s="15"/>
      <c r="Z156" s="15"/>
      <c r="AA156" s="15"/>
      <c r="AB156" s="25">
        <f t="shared" si="159"/>
        <v>19</v>
      </c>
      <c r="AC156" s="78" t="str">
        <f t="shared" si="160"/>
        <v>-</v>
      </c>
      <c r="AD156" s="78" t="str">
        <f t="shared" si="161"/>
        <v>-</v>
      </c>
      <c r="AE156" s="18">
        <v>153</v>
      </c>
      <c r="AF156" s="34">
        <v>152</v>
      </c>
      <c r="AG156" s="34" t="str">
        <f t="shared" si="163"/>
        <v>-</v>
      </c>
      <c r="AK156" s="11">
        <f t="shared" si="164"/>
        <v>1</v>
      </c>
      <c r="AL156" s="11">
        <f t="shared" si="165"/>
        <v>2</v>
      </c>
      <c r="AM156" s="11">
        <f t="shared" si="166"/>
        <v>2</v>
      </c>
      <c r="AN156" s="11">
        <f t="shared" si="167"/>
        <v>1</v>
      </c>
      <c r="AO156" s="11">
        <f t="shared" si="168"/>
        <v>1</v>
      </c>
      <c r="AP156" s="11">
        <f t="shared" si="169"/>
        <v>1</v>
      </c>
      <c r="AQ156" s="11">
        <f t="shared" si="170"/>
        <v>1</v>
      </c>
      <c r="AR156" s="11">
        <f t="shared" si="171"/>
        <v>1</v>
      </c>
      <c r="AS156" s="11">
        <f t="shared" si="172"/>
        <v>1</v>
      </c>
      <c r="AT156" s="11">
        <f t="shared" si="173"/>
        <v>1</v>
      </c>
      <c r="AU156" s="11">
        <f t="shared" si="174"/>
        <v>1</v>
      </c>
      <c r="AV156" s="11">
        <f t="shared" si="175"/>
        <v>1</v>
      </c>
      <c r="AW156" s="11">
        <f t="shared" si="176"/>
        <v>1</v>
      </c>
      <c r="AX156" s="11">
        <f t="shared" si="177"/>
        <v>1</v>
      </c>
      <c r="AY156" s="11">
        <f t="shared" si="178"/>
        <v>1</v>
      </c>
      <c r="AZ156" s="11">
        <f t="shared" si="179"/>
        <v>1</v>
      </c>
      <c r="BA156" s="11">
        <f t="shared" si="180"/>
        <v>1</v>
      </c>
      <c r="BB156" s="11">
        <f t="shared" si="181"/>
        <v>1</v>
      </c>
      <c r="BC156" s="11">
        <f t="shared" si="182"/>
        <v>1</v>
      </c>
      <c r="BE156" s="11">
        <f t="shared" si="183"/>
        <v>2</v>
      </c>
      <c r="BH156" s="11">
        <f t="shared" si="184"/>
        <v>203</v>
      </c>
      <c r="BI156" s="11">
        <f t="shared" si="185"/>
      </c>
      <c r="BJ156" s="11">
        <f t="shared" si="186"/>
      </c>
      <c r="BK156" s="11">
        <f t="shared" si="187"/>
      </c>
      <c r="BL156" s="11">
        <f t="shared" si="188"/>
      </c>
      <c r="BM156" s="11">
        <f t="shared" si="189"/>
      </c>
      <c r="BN156" s="11">
        <f t="shared" si="190"/>
      </c>
      <c r="BO156" s="11">
        <f t="shared" si="191"/>
      </c>
      <c r="BP156" s="11">
        <f t="shared" si="192"/>
      </c>
      <c r="BQ156" s="11">
        <f t="shared" si="193"/>
      </c>
      <c r="BR156" s="11">
        <f t="shared" si="194"/>
      </c>
      <c r="BS156" s="11">
        <f t="shared" si="195"/>
      </c>
      <c r="BT156" s="11">
        <f t="shared" si="196"/>
      </c>
      <c r="BU156" s="11">
        <f t="shared" si="197"/>
      </c>
      <c r="BV156" s="11">
        <f t="shared" si="198"/>
      </c>
      <c r="BW156" s="11" t="str">
        <f t="shared" si="199"/>
        <v>-</v>
      </c>
      <c r="BX156" s="11" t="str">
        <f t="shared" si="200"/>
        <v>-</v>
      </c>
      <c r="BY156" s="11">
        <f t="shared" si="201"/>
        <v>15</v>
      </c>
      <c r="CA156">
        <f t="shared" si="202"/>
        <v>203</v>
      </c>
      <c r="EL156" s="11">
        <v>151</v>
      </c>
      <c r="EN156" s="11">
        <f t="shared" si="204"/>
        <v>152</v>
      </c>
      <c r="EO156" s="11" t="str">
        <f t="shared" si="203"/>
        <v>(153)</v>
      </c>
    </row>
    <row r="157" spans="1:145" ht="15.75">
      <c r="A157" s="8" t="str">
        <f t="shared" si="162"/>
        <v>153(154)</v>
      </c>
      <c r="B157" s="9" t="s">
        <v>256</v>
      </c>
      <c r="C157" s="10" t="s">
        <v>196</v>
      </c>
      <c r="D157" s="21">
        <f t="shared" si="156"/>
        <v>202</v>
      </c>
      <c r="E157" s="19"/>
      <c r="F157" s="15">
        <f t="shared" si="157"/>
        <v>1</v>
      </c>
      <c r="G157" s="20">
        <f t="shared" si="158"/>
        <v>101</v>
      </c>
      <c r="H157" s="19"/>
      <c r="I157" s="15">
        <v>202</v>
      </c>
      <c r="J157" s="15"/>
      <c r="K157" s="15"/>
      <c r="L157" s="15"/>
      <c r="M157" s="15"/>
      <c r="N157" s="15"/>
      <c r="O157" s="15"/>
      <c r="P157" s="15"/>
      <c r="Q157" s="15"/>
      <c r="R157" s="54"/>
      <c r="S157" s="30"/>
      <c r="T157" s="55"/>
      <c r="U157" s="15"/>
      <c r="V157" s="71"/>
      <c r="W157" s="71"/>
      <c r="X157" s="15"/>
      <c r="Y157" s="15"/>
      <c r="Z157" s="15"/>
      <c r="AA157" s="15"/>
      <c r="AB157" s="25">
        <f t="shared" si="159"/>
        <v>19</v>
      </c>
      <c r="AC157" s="78" t="str">
        <f t="shared" si="160"/>
        <v>-</v>
      </c>
      <c r="AD157" s="78" t="str">
        <f t="shared" si="161"/>
        <v>-</v>
      </c>
      <c r="AE157" s="18">
        <v>154</v>
      </c>
      <c r="AF157" s="34">
        <v>153</v>
      </c>
      <c r="AG157" s="34" t="str">
        <f t="shared" si="163"/>
        <v>-</v>
      </c>
      <c r="AK157" s="11">
        <f t="shared" si="164"/>
        <v>2</v>
      </c>
      <c r="AL157" s="11">
        <f t="shared" si="165"/>
        <v>2</v>
      </c>
      <c r="AM157" s="11">
        <f t="shared" si="166"/>
        <v>1</v>
      </c>
      <c r="AN157" s="11">
        <f t="shared" si="167"/>
        <v>1</v>
      </c>
      <c r="AO157" s="11">
        <f t="shared" si="168"/>
        <v>1</v>
      </c>
      <c r="AP157" s="11">
        <f t="shared" si="169"/>
        <v>1</v>
      </c>
      <c r="AQ157" s="11">
        <f t="shared" si="170"/>
        <v>1</v>
      </c>
      <c r="AR157" s="11">
        <f t="shared" si="171"/>
        <v>1</v>
      </c>
      <c r="AS157" s="11">
        <f t="shared" si="172"/>
        <v>1</v>
      </c>
      <c r="AT157" s="11">
        <f t="shared" si="173"/>
        <v>1</v>
      </c>
      <c r="AU157" s="11">
        <f t="shared" si="174"/>
        <v>1</v>
      </c>
      <c r="AV157" s="11">
        <f t="shared" si="175"/>
        <v>1</v>
      </c>
      <c r="AW157" s="11">
        <f t="shared" si="176"/>
        <v>1</v>
      </c>
      <c r="AX157" s="11">
        <f t="shared" si="177"/>
        <v>1</v>
      </c>
      <c r="AY157" s="11">
        <f t="shared" si="178"/>
        <v>1</v>
      </c>
      <c r="AZ157" s="11">
        <f t="shared" si="179"/>
        <v>1</v>
      </c>
      <c r="BA157" s="11">
        <f t="shared" si="180"/>
        <v>1</v>
      </c>
      <c r="BB157" s="11">
        <f t="shared" si="181"/>
        <v>1</v>
      </c>
      <c r="BC157" s="11">
        <f t="shared" si="182"/>
        <v>1</v>
      </c>
      <c r="BE157" s="11">
        <f t="shared" si="183"/>
        <v>2</v>
      </c>
      <c r="BH157" s="11">
        <f t="shared" si="184"/>
        <v>202</v>
      </c>
      <c r="BI157" s="11">
        <f t="shared" si="185"/>
      </c>
      <c r="BJ157" s="11">
        <f t="shared" si="186"/>
      </c>
      <c r="BK157" s="11">
        <f t="shared" si="187"/>
      </c>
      <c r="BL157" s="11">
        <f t="shared" si="188"/>
      </c>
      <c r="BM157" s="11">
        <f t="shared" si="189"/>
      </c>
      <c r="BN157" s="11">
        <f t="shared" si="190"/>
      </c>
      <c r="BO157" s="11">
        <f t="shared" si="191"/>
      </c>
      <c r="BP157" s="11">
        <f t="shared" si="192"/>
      </c>
      <c r="BQ157" s="11">
        <f t="shared" si="193"/>
      </c>
      <c r="BR157" s="11">
        <f t="shared" si="194"/>
      </c>
      <c r="BS157" s="11">
        <f t="shared" si="195"/>
      </c>
      <c r="BT157" s="11">
        <f t="shared" si="196"/>
      </c>
      <c r="BU157" s="11">
        <f t="shared" si="197"/>
      </c>
      <c r="BV157" s="11">
        <f t="shared" si="198"/>
      </c>
      <c r="BW157" s="11" t="str">
        <f t="shared" si="199"/>
        <v>-</v>
      </c>
      <c r="BX157" s="11" t="str">
        <f t="shared" si="200"/>
        <v>-</v>
      </c>
      <c r="BY157" s="11">
        <f t="shared" si="201"/>
        <v>15</v>
      </c>
      <c r="CA157">
        <f t="shared" si="202"/>
        <v>202</v>
      </c>
      <c r="EL157" s="11">
        <v>152</v>
      </c>
      <c r="EN157" s="11">
        <f t="shared" si="204"/>
        <v>153</v>
      </c>
      <c r="EO157" s="11" t="str">
        <f t="shared" si="203"/>
        <v>(154)</v>
      </c>
    </row>
    <row r="158" spans="1:145" ht="15.75">
      <c r="A158" s="8" t="str">
        <f t="shared" si="162"/>
        <v>154(155)</v>
      </c>
      <c r="B158" s="9" t="s">
        <v>183</v>
      </c>
      <c r="C158" s="10" t="s">
        <v>38</v>
      </c>
      <c r="D158" s="21">
        <f t="shared" si="156"/>
        <v>199</v>
      </c>
      <c r="E158" s="19"/>
      <c r="F158" s="15">
        <f t="shared" si="157"/>
        <v>1</v>
      </c>
      <c r="G158" s="20">
        <f t="shared" si="158"/>
        <v>99.5</v>
      </c>
      <c r="H158" s="19"/>
      <c r="I158" s="15"/>
      <c r="J158" s="15"/>
      <c r="K158" s="15"/>
      <c r="L158" s="15"/>
      <c r="M158" s="15"/>
      <c r="N158" s="15"/>
      <c r="O158" s="15"/>
      <c r="P158" s="15"/>
      <c r="Q158" s="15"/>
      <c r="R158" s="54"/>
      <c r="S158" s="30">
        <v>199</v>
      </c>
      <c r="T158" s="55"/>
      <c r="U158" s="15"/>
      <c r="V158" s="71"/>
      <c r="W158" s="71"/>
      <c r="X158" s="15"/>
      <c r="Y158" s="15"/>
      <c r="Z158" s="15"/>
      <c r="AA158" s="15"/>
      <c r="AB158" s="25">
        <f t="shared" si="159"/>
        <v>19</v>
      </c>
      <c r="AC158" s="78" t="str">
        <f t="shared" si="160"/>
        <v>-</v>
      </c>
      <c r="AD158" s="78" t="str">
        <f t="shared" si="161"/>
        <v>-</v>
      </c>
      <c r="AE158" s="18">
        <v>155</v>
      </c>
      <c r="AF158" s="34">
        <v>154</v>
      </c>
      <c r="AG158" s="34" t="str">
        <f t="shared" si="163"/>
        <v>-</v>
      </c>
      <c r="AK158" s="11">
        <f t="shared" si="164"/>
        <v>1</v>
      </c>
      <c r="AL158" s="11">
        <f t="shared" si="165"/>
        <v>1</v>
      </c>
      <c r="AM158" s="11">
        <f t="shared" si="166"/>
        <v>1</v>
      </c>
      <c r="AN158" s="11">
        <f t="shared" si="167"/>
        <v>1</v>
      </c>
      <c r="AO158" s="11">
        <f t="shared" si="168"/>
        <v>1</v>
      </c>
      <c r="AP158" s="11">
        <f t="shared" si="169"/>
        <v>1</v>
      </c>
      <c r="AQ158" s="11">
        <f t="shared" si="170"/>
        <v>1</v>
      </c>
      <c r="AR158" s="11">
        <f t="shared" si="171"/>
        <v>1</v>
      </c>
      <c r="AS158" s="11">
        <f t="shared" si="172"/>
        <v>1</v>
      </c>
      <c r="AT158" s="11">
        <f t="shared" si="173"/>
        <v>1</v>
      </c>
      <c r="AU158" s="11">
        <f t="shared" si="174"/>
        <v>2</v>
      </c>
      <c r="AV158" s="11">
        <f t="shared" si="175"/>
        <v>2</v>
      </c>
      <c r="AW158" s="11">
        <f t="shared" si="176"/>
        <v>1</v>
      </c>
      <c r="AX158" s="11">
        <f t="shared" si="177"/>
        <v>1</v>
      </c>
      <c r="AY158" s="11">
        <f t="shared" si="178"/>
        <v>1</v>
      </c>
      <c r="AZ158" s="11">
        <f t="shared" si="179"/>
        <v>1</v>
      </c>
      <c r="BA158" s="11">
        <f t="shared" si="180"/>
        <v>1</v>
      </c>
      <c r="BB158" s="11">
        <f t="shared" si="181"/>
        <v>1</v>
      </c>
      <c r="BC158" s="11">
        <f t="shared" si="182"/>
        <v>1</v>
      </c>
      <c r="BE158" s="11">
        <f t="shared" si="183"/>
        <v>2</v>
      </c>
      <c r="BH158" s="11">
        <f t="shared" si="184"/>
        <v>199</v>
      </c>
      <c r="BI158" s="11">
        <f t="shared" si="185"/>
      </c>
      <c r="BJ158" s="11">
        <f t="shared" si="186"/>
      </c>
      <c r="BK158" s="11">
        <f t="shared" si="187"/>
      </c>
      <c r="BL158" s="11">
        <f t="shared" si="188"/>
      </c>
      <c r="BM158" s="11">
        <f t="shared" si="189"/>
      </c>
      <c r="BN158" s="11">
        <f t="shared" si="190"/>
      </c>
      <c r="BO158" s="11">
        <f t="shared" si="191"/>
      </c>
      <c r="BP158" s="11">
        <f t="shared" si="192"/>
      </c>
      <c r="BQ158" s="11">
        <f t="shared" si="193"/>
      </c>
      <c r="BR158" s="11">
        <f t="shared" si="194"/>
      </c>
      <c r="BS158" s="11">
        <f t="shared" si="195"/>
      </c>
      <c r="BT158" s="11">
        <f t="shared" si="196"/>
      </c>
      <c r="BU158" s="11">
        <f t="shared" si="197"/>
      </c>
      <c r="BV158" s="11">
        <f t="shared" si="198"/>
      </c>
      <c r="BW158" s="11" t="str">
        <f t="shared" si="199"/>
        <v>-</v>
      </c>
      <c r="BX158" s="11" t="str">
        <f t="shared" si="200"/>
        <v>-</v>
      </c>
      <c r="BY158" s="11">
        <f t="shared" si="201"/>
        <v>15</v>
      </c>
      <c r="CA158">
        <f t="shared" si="202"/>
        <v>199</v>
      </c>
      <c r="EL158" s="11">
        <v>153</v>
      </c>
      <c r="EN158" s="11">
        <f t="shared" si="204"/>
        <v>154</v>
      </c>
      <c r="EO158" s="11" t="str">
        <f t="shared" si="203"/>
        <v>(155)</v>
      </c>
    </row>
    <row r="159" spans="1:145" ht="15.75">
      <c r="A159" s="8" t="str">
        <f t="shared" si="162"/>
        <v>155(-)</v>
      </c>
      <c r="B159" s="42" t="s">
        <v>332</v>
      </c>
      <c r="C159" s="10" t="s">
        <v>257</v>
      </c>
      <c r="D159" s="21">
        <f t="shared" si="156"/>
        <v>198</v>
      </c>
      <c r="E159" s="19"/>
      <c r="F159" s="15">
        <f t="shared" si="157"/>
        <v>1</v>
      </c>
      <c r="G159" s="20">
        <f t="shared" si="158"/>
        <v>99</v>
      </c>
      <c r="H159" s="19"/>
      <c r="I159" s="15"/>
      <c r="J159" s="15"/>
      <c r="K159" s="15"/>
      <c r="L159" s="15"/>
      <c r="M159" s="15"/>
      <c r="N159" s="15"/>
      <c r="O159" s="15"/>
      <c r="P159" s="15"/>
      <c r="Q159" s="15"/>
      <c r="R159" s="54"/>
      <c r="S159" s="30"/>
      <c r="T159" s="55"/>
      <c r="U159" s="15"/>
      <c r="V159" s="71"/>
      <c r="W159" s="71"/>
      <c r="X159" s="15"/>
      <c r="Y159" s="15"/>
      <c r="Z159" s="15"/>
      <c r="AA159" s="15">
        <v>198</v>
      </c>
      <c r="AB159" s="25">
        <f t="shared" si="159"/>
        <v>19</v>
      </c>
      <c r="AC159" s="78" t="str">
        <f t="shared" si="160"/>
        <v>-</v>
      </c>
      <c r="AD159" s="78" t="str">
        <f t="shared" si="161"/>
        <v>-</v>
      </c>
      <c r="AE159" s="18">
        <v>158</v>
      </c>
      <c r="AF159" s="34">
        <v>155</v>
      </c>
      <c r="AG159" s="34" t="str">
        <f t="shared" si="163"/>
        <v>-</v>
      </c>
      <c r="AK159" s="11">
        <f t="shared" si="164"/>
        <v>1</v>
      </c>
      <c r="AL159" s="11">
        <f t="shared" si="165"/>
        <v>1</v>
      </c>
      <c r="AM159" s="11">
        <f t="shared" si="166"/>
        <v>1</v>
      </c>
      <c r="AN159" s="11">
        <f t="shared" si="167"/>
        <v>1</v>
      </c>
      <c r="AO159" s="11">
        <f t="shared" si="168"/>
        <v>1</v>
      </c>
      <c r="AP159" s="11">
        <f t="shared" si="169"/>
        <v>1</v>
      </c>
      <c r="AQ159" s="11">
        <f t="shared" si="170"/>
        <v>1</v>
      </c>
      <c r="AR159" s="11">
        <f t="shared" si="171"/>
        <v>1</v>
      </c>
      <c r="AS159" s="11">
        <f t="shared" si="172"/>
        <v>1</v>
      </c>
      <c r="AT159" s="11">
        <f t="shared" si="173"/>
        <v>1</v>
      </c>
      <c r="AU159" s="11">
        <f t="shared" si="174"/>
        <v>1</v>
      </c>
      <c r="AV159" s="11">
        <f t="shared" si="175"/>
        <v>1</v>
      </c>
      <c r="AW159" s="11">
        <f t="shared" si="176"/>
        <v>1</v>
      </c>
      <c r="AX159" s="11">
        <f t="shared" si="177"/>
        <v>1</v>
      </c>
      <c r="AY159" s="11">
        <f t="shared" si="178"/>
        <v>1</v>
      </c>
      <c r="AZ159" s="11">
        <f t="shared" si="179"/>
        <v>1</v>
      </c>
      <c r="BA159" s="11">
        <f t="shared" si="180"/>
        <v>1</v>
      </c>
      <c r="BB159" s="11">
        <f t="shared" si="181"/>
        <v>1</v>
      </c>
      <c r="BC159" s="11">
        <f t="shared" si="182"/>
        <v>2</v>
      </c>
      <c r="BE159" s="11">
        <f t="shared" si="183"/>
        <v>1</v>
      </c>
      <c r="BH159" s="11">
        <f t="shared" si="184"/>
        <v>198</v>
      </c>
      <c r="BI159" s="11">
        <f t="shared" si="185"/>
      </c>
      <c r="BJ159" s="11">
        <f t="shared" si="186"/>
      </c>
      <c r="BK159" s="11">
        <f t="shared" si="187"/>
      </c>
      <c r="BL159" s="11">
        <f t="shared" si="188"/>
      </c>
      <c r="BM159" s="11">
        <f t="shared" si="189"/>
      </c>
      <c r="BN159" s="11">
        <f t="shared" si="190"/>
      </c>
      <c r="BO159" s="11">
        <f t="shared" si="191"/>
      </c>
      <c r="BP159" s="11">
        <f t="shared" si="192"/>
      </c>
      <c r="BQ159" s="11">
        <f t="shared" si="193"/>
      </c>
      <c r="BR159" s="11">
        <f t="shared" si="194"/>
      </c>
      <c r="BS159" s="11">
        <f t="shared" si="195"/>
      </c>
      <c r="BT159" s="11">
        <f t="shared" si="196"/>
      </c>
      <c r="BU159" s="11">
        <f t="shared" si="197"/>
      </c>
      <c r="BV159" s="11">
        <f t="shared" si="198"/>
      </c>
      <c r="BW159" s="11" t="str">
        <f t="shared" si="199"/>
        <v>-</v>
      </c>
      <c r="BX159" s="11" t="str">
        <f t="shared" si="200"/>
        <v>-</v>
      </c>
      <c r="BY159" s="11">
        <f t="shared" si="201"/>
        <v>15</v>
      </c>
      <c r="CA159">
        <f t="shared" si="202"/>
        <v>198</v>
      </c>
      <c r="EL159" s="11">
        <v>154</v>
      </c>
      <c r="EN159" s="11">
        <f t="shared" si="204"/>
        <v>155</v>
      </c>
      <c r="EO159" s="11" t="str">
        <f t="shared" si="203"/>
        <v>(-)</v>
      </c>
    </row>
    <row r="160" spans="1:145" ht="15.75">
      <c r="A160" s="8" t="str">
        <f t="shared" si="162"/>
        <v>156(156)</v>
      </c>
      <c r="B160" s="9" t="s">
        <v>308</v>
      </c>
      <c r="C160" s="10" t="s">
        <v>83</v>
      </c>
      <c r="D160" s="21">
        <f t="shared" si="156"/>
        <v>191</v>
      </c>
      <c r="E160" s="19"/>
      <c r="F160" s="15">
        <f t="shared" si="157"/>
        <v>2</v>
      </c>
      <c r="G160" s="20">
        <f t="shared" si="158"/>
        <v>47.75</v>
      </c>
      <c r="H160" s="19"/>
      <c r="I160" s="15"/>
      <c r="J160" s="15"/>
      <c r="K160" s="15"/>
      <c r="L160" s="15"/>
      <c r="M160" s="15"/>
      <c r="N160" s="15"/>
      <c r="O160" s="15"/>
      <c r="P160" s="15"/>
      <c r="Q160" s="15"/>
      <c r="R160" s="54"/>
      <c r="S160" s="30"/>
      <c r="T160" s="55">
        <v>85</v>
      </c>
      <c r="U160" s="15"/>
      <c r="V160" s="71"/>
      <c r="W160" s="71"/>
      <c r="X160" s="15">
        <v>106</v>
      </c>
      <c r="Y160" s="15"/>
      <c r="Z160" s="15"/>
      <c r="AA160" s="15"/>
      <c r="AB160" s="25">
        <f t="shared" si="159"/>
        <v>19</v>
      </c>
      <c r="AC160" s="78" t="str">
        <f t="shared" si="160"/>
        <v>-</v>
      </c>
      <c r="AD160" s="78" t="str">
        <f t="shared" si="161"/>
        <v>-</v>
      </c>
      <c r="AE160" s="18">
        <v>156</v>
      </c>
      <c r="AF160" s="34">
        <v>156</v>
      </c>
      <c r="AG160" s="34">
        <f t="shared" si="163"/>
        <v>156</v>
      </c>
      <c r="AK160" s="11">
        <f t="shared" si="164"/>
        <v>1</v>
      </c>
      <c r="AL160" s="11">
        <f t="shared" si="165"/>
        <v>1</v>
      </c>
      <c r="AM160" s="11">
        <f t="shared" si="166"/>
        <v>1</v>
      </c>
      <c r="AN160" s="11">
        <f t="shared" si="167"/>
        <v>1</v>
      </c>
      <c r="AO160" s="11">
        <f t="shared" si="168"/>
        <v>1</v>
      </c>
      <c r="AP160" s="11">
        <f t="shared" si="169"/>
        <v>1</v>
      </c>
      <c r="AQ160" s="11">
        <f t="shared" si="170"/>
        <v>1</v>
      </c>
      <c r="AR160" s="11">
        <f t="shared" si="171"/>
        <v>1</v>
      </c>
      <c r="AS160" s="11">
        <f t="shared" si="172"/>
        <v>1</v>
      </c>
      <c r="AT160" s="11">
        <f t="shared" si="173"/>
        <v>1</v>
      </c>
      <c r="AU160" s="11">
        <f t="shared" si="174"/>
        <v>1</v>
      </c>
      <c r="AV160" s="11">
        <f t="shared" si="175"/>
        <v>2</v>
      </c>
      <c r="AW160" s="11">
        <f t="shared" si="176"/>
        <v>2</v>
      </c>
      <c r="AX160" s="11">
        <f t="shared" si="177"/>
        <v>1</v>
      </c>
      <c r="AY160" s="11">
        <f t="shared" si="178"/>
        <v>1</v>
      </c>
      <c r="AZ160" s="11">
        <f t="shared" si="179"/>
        <v>2</v>
      </c>
      <c r="BA160" s="11">
        <f t="shared" si="180"/>
        <v>2</v>
      </c>
      <c r="BB160" s="11">
        <f t="shared" si="181"/>
        <v>1</v>
      </c>
      <c r="BC160" s="11">
        <f t="shared" si="182"/>
        <v>1</v>
      </c>
      <c r="BD160" s="11">
        <v>2</v>
      </c>
      <c r="BE160" s="11">
        <f t="shared" si="183"/>
        <v>5</v>
      </c>
      <c r="BH160" s="11">
        <f t="shared" si="184"/>
        <v>106</v>
      </c>
      <c r="BI160" s="11">
        <f t="shared" si="185"/>
        <v>85</v>
      </c>
      <c r="BJ160" s="11">
        <f t="shared" si="186"/>
      </c>
      <c r="BK160" s="11">
        <f t="shared" si="187"/>
      </c>
      <c r="BL160" s="11">
        <f t="shared" si="188"/>
      </c>
      <c r="BM160" s="11">
        <f t="shared" si="189"/>
      </c>
      <c r="BN160" s="11">
        <f t="shared" si="190"/>
      </c>
      <c r="BO160" s="11">
        <f t="shared" si="191"/>
      </c>
      <c r="BP160" s="11">
        <f t="shared" si="192"/>
      </c>
      <c r="BQ160" s="11">
        <f t="shared" si="193"/>
      </c>
      <c r="BR160" s="11">
        <f t="shared" si="194"/>
      </c>
      <c r="BS160" s="11">
        <f t="shared" si="195"/>
      </c>
      <c r="BT160" s="11">
        <f t="shared" si="196"/>
      </c>
      <c r="BU160" s="11">
        <f t="shared" si="197"/>
      </c>
      <c r="BV160" s="11">
        <f t="shared" si="198"/>
      </c>
      <c r="BW160" s="11" t="str">
        <f t="shared" si="199"/>
        <v>-</v>
      </c>
      <c r="BX160" s="11" t="str">
        <f t="shared" si="200"/>
        <v>-</v>
      </c>
      <c r="BY160" s="11">
        <f t="shared" si="201"/>
        <v>14</v>
      </c>
      <c r="CA160">
        <f t="shared" si="202"/>
        <v>191</v>
      </c>
      <c r="EL160" s="11">
        <v>155</v>
      </c>
      <c r="EN160" s="11">
        <f t="shared" si="204"/>
        <v>156</v>
      </c>
      <c r="EO160" s="11" t="str">
        <f t="shared" si="203"/>
        <v>(156)</v>
      </c>
    </row>
    <row r="161" spans="1:145" ht="15.75">
      <c r="A161" s="8" t="str">
        <f t="shared" si="162"/>
        <v>157(135)</v>
      </c>
      <c r="B161" s="35" t="s">
        <v>65</v>
      </c>
      <c r="C161" s="36" t="s">
        <v>34</v>
      </c>
      <c r="D161" s="21">
        <f t="shared" si="156"/>
        <v>190</v>
      </c>
      <c r="E161" s="19"/>
      <c r="F161" s="15">
        <f t="shared" si="157"/>
        <v>1</v>
      </c>
      <c r="G161" s="20">
        <f t="shared" si="158"/>
        <v>95</v>
      </c>
      <c r="H161" s="19"/>
      <c r="I161" s="15"/>
      <c r="J161" s="15">
        <v>190</v>
      </c>
      <c r="K161" s="15"/>
      <c r="L161" s="15"/>
      <c r="M161" s="15"/>
      <c r="N161" s="15"/>
      <c r="O161" s="15"/>
      <c r="P161" s="15"/>
      <c r="Q161" s="15"/>
      <c r="R161" s="54"/>
      <c r="S161" s="30"/>
      <c r="T161" s="55"/>
      <c r="U161" s="15"/>
      <c r="V161" s="71"/>
      <c r="W161" s="71"/>
      <c r="X161" s="15"/>
      <c r="Y161" s="15"/>
      <c r="Z161" s="15"/>
      <c r="AA161" s="15"/>
      <c r="AB161" s="25">
        <f t="shared" si="159"/>
        <v>19</v>
      </c>
      <c r="AC161" s="78" t="str">
        <f t="shared" si="160"/>
        <v>-</v>
      </c>
      <c r="AD161" s="78" t="str">
        <f t="shared" si="161"/>
        <v>-</v>
      </c>
      <c r="AE161" s="18">
        <v>135</v>
      </c>
      <c r="AF161" s="34">
        <v>157</v>
      </c>
      <c r="AG161" s="34" t="str">
        <f t="shared" si="163"/>
        <v>-</v>
      </c>
      <c r="AK161" s="11">
        <f t="shared" si="164"/>
        <v>1</v>
      </c>
      <c r="AL161" s="11">
        <f t="shared" si="165"/>
        <v>2</v>
      </c>
      <c r="AM161" s="11">
        <f t="shared" si="166"/>
        <v>2</v>
      </c>
      <c r="AN161" s="11">
        <f t="shared" si="167"/>
        <v>1</v>
      </c>
      <c r="AO161" s="11">
        <f t="shared" si="168"/>
        <v>1</v>
      </c>
      <c r="AP161" s="11">
        <f t="shared" si="169"/>
        <v>1</v>
      </c>
      <c r="AQ161" s="11">
        <f t="shared" si="170"/>
        <v>1</v>
      </c>
      <c r="AR161" s="11">
        <f t="shared" si="171"/>
        <v>1</v>
      </c>
      <c r="AS161" s="11">
        <f t="shared" si="172"/>
        <v>1</v>
      </c>
      <c r="AT161" s="11">
        <f t="shared" si="173"/>
        <v>1</v>
      </c>
      <c r="AU161" s="11">
        <f t="shared" si="174"/>
        <v>1</v>
      </c>
      <c r="AV161" s="11">
        <f t="shared" si="175"/>
        <v>1</v>
      </c>
      <c r="AW161" s="11">
        <f t="shared" si="176"/>
        <v>1</v>
      </c>
      <c r="AX161" s="11">
        <f t="shared" si="177"/>
        <v>1</v>
      </c>
      <c r="AY161" s="11">
        <f t="shared" si="178"/>
        <v>1</v>
      </c>
      <c r="AZ161" s="11">
        <f t="shared" si="179"/>
        <v>1</v>
      </c>
      <c r="BA161" s="11">
        <f t="shared" si="180"/>
        <v>1</v>
      </c>
      <c r="BB161" s="11">
        <f t="shared" si="181"/>
        <v>1</v>
      </c>
      <c r="BC161" s="11">
        <f t="shared" si="182"/>
        <v>1</v>
      </c>
      <c r="BE161" s="11">
        <f t="shared" si="183"/>
        <v>2</v>
      </c>
      <c r="BH161" s="11">
        <f t="shared" si="184"/>
        <v>190</v>
      </c>
      <c r="BI161" s="11">
        <f t="shared" si="185"/>
      </c>
      <c r="BJ161" s="11">
        <f t="shared" si="186"/>
      </c>
      <c r="BK161" s="11">
        <f t="shared" si="187"/>
      </c>
      <c r="BL161" s="11">
        <f t="shared" si="188"/>
      </c>
      <c r="BM161" s="11">
        <f t="shared" si="189"/>
      </c>
      <c r="BN161" s="11">
        <f t="shared" si="190"/>
      </c>
      <c r="BO161" s="11">
        <f t="shared" si="191"/>
      </c>
      <c r="BP161" s="11">
        <f t="shared" si="192"/>
      </c>
      <c r="BQ161" s="11">
        <f t="shared" si="193"/>
      </c>
      <c r="BR161" s="11">
        <f t="shared" si="194"/>
      </c>
      <c r="BS161" s="11">
        <f t="shared" si="195"/>
      </c>
      <c r="BT161" s="11">
        <f t="shared" si="196"/>
      </c>
      <c r="BU161" s="11">
        <f t="shared" si="197"/>
      </c>
      <c r="BV161" s="11">
        <f t="shared" si="198"/>
      </c>
      <c r="BW161" s="11" t="str">
        <f t="shared" si="199"/>
        <v>-</v>
      </c>
      <c r="BX161" s="11" t="str">
        <f t="shared" si="200"/>
        <v>-</v>
      </c>
      <c r="BY161" s="11">
        <f t="shared" si="201"/>
        <v>15</v>
      </c>
      <c r="CA161">
        <f t="shared" si="202"/>
        <v>190</v>
      </c>
      <c r="EL161" s="11">
        <v>156</v>
      </c>
      <c r="EN161" s="11">
        <f t="shared" si="204"/>
        <v>157</v>
      </c>
      <c r="EO161" s="11" t="str">
        <f t="shared" si="203"/>
        <v>(135)</v>
      </c>
    </row>
    <row r="162" spans="1:145" ht="15.75">
      <c r="A162" s="8" t="str">
        <f t="shared" si="162"/>
        <v>158(157)</v>
      </c>
      <c r="B162" s="9" t="s">
        <v>205</v>
      </c>
      <c r="C162" s="36" t="s">
        <v>38</v>
      </c>
      <c r="D162" s="21">
        <f t="shared" si="156"/>
        <v>189</v>
      </c>
      <c r="E162" s="19"/>
      <c r="F162" s="15">
        <f t="shared" si="157"/>
        <v>1</v>
      </c>
      <c r="G162" s="20">
        <f t="shared" si="158"/>
        <v>94.5</v>
      </c>
      <c r="H162" s="19"/>
      <c r="I162" s="15">
        <v>189</v>
      </c>
      <c r="J162" s="15"/>
      <c r="K162" s="15"/>
      <c r="L162" s="15"/>
      <c r="M162" s="15"/>
      <c r="N162" s="15"/>
      <c r="O162" s="15"/>
      <c r="P162" s="15"/>
      <c r="Q162" s="15"/>
      <c r="R162" s="54"/>
      <c r="S162" s="30"/>
      <c r="T162" s="55"/>
      <c r="U162" s="15"/>
      <c r="V162" s="71"/>
      <c r="W162" s="71"/>
      <c r="X162" s="15"/>
      <c r="Y162" s="15"/>
      <c r="Z162" s="15"/>
      <c r="AA162" s="15"/>
      <c r="AB162" s="25">
        <f t="shared" si="159"/>
        <v>19</v>
      </c>
      <c r="AC162" s="78" t="str">
        <f t="shared" si="160"/>
        <v>-</v>
      </c>
      <c r="AD162" s="78" t="str">
        <f t="shared" si="161"/>
        <v>-</v>
      </c>
      <c r="AE162" s="18">
        <v>157</v>
      </c>
      <c r="AF162" s="34">
        <v>158</v>
      </c>
      <c r="AG162" s="34" t="str">
        <f t="shared" si="163"/>
        <v>-</v>
      </c>
      <c r="AK162" s="11">
        <f t="shared" si="164"/>
        <v>2</v>
      </c>
      <c r="AL162" s="11">
        <f t="shared" si="165"/>
        <v>2</v>
      </c>
      <c r="AM162" s="11">
        <f t="shared" si="166"/>
        <v>1</v>
      </c>
      <c r="AN162" s="11">
        <f t="shared" si="167"/>
        <v>1</v>
      </c>
      <c r="AO162" s="11">
        <f t="shared" si="168"/>
        <v>1</v>
      </c>
      <c r="AP162" s="11">
        <f t="shared" si="169"/>
        <v>1</v>
      </c>
      <c r="AQ162" s="11">
        <f t="shared" si="170"/>
        <v>1</v>
      </c>
      <c r="AR162" s="11">
        <f t="shared" si="171"/>
        <v>1</v>
      </c>
      <c r="AS162" s="11">
        <f t="shared" si="172"/>
        <v>1</v>
      </c>
      <c r="AT162" s="11">
        <f t="shared" si="173"/>
        <v>1</v>
      </c>
      <c r="AU162" s="11">
        <f t="shared" si="174"/>
        <v>1</v>
      </c>
      <c r="AV162" s="11">
        <f t="shared" si="175"/>
        <v>1</v>
      </c>
      <c r="AW162" s="11">
        <f t="shared" si="176"/>
        <v>1</v>
      </c>
      <c r="AX162" s="11">
        <f t="shared" si="177"/>
        <v>1</v>
      </c>
      <c r="AY162" s="11">
        <f t="shared" si="178"/>
        <v>1</v>
      </c>
      <c r="AZ162" s="11">
        <f t="shared" si="179"/>
        <v>1</v>
      </c>
      <c r="BA162" s="11">
        <f t="shared" si="180"/>
        <v>1</v>
      </c>
      <c r="BB162" s="11">
        <f t="shared" si="181"/>
        <v>1</v>
      </c>
      <c r="BC162" s="11">
        <f t="shared" si="182"/>
        <v>1</v>
      </c>
      <c r="BD162" s="11">
        <v>2</v>
      </c>
      <c r="BE162" s="11">
        <f t="shared" si="183"/>
        <v>3</v>
      </c>
      <c r="BH162" s="11">
        <f t="shared" si="184"/>
        <v>189</v>
      </c>
      <c r="BI162" s="11">
        <f t="shared" si="185"/>
      </c>
      <c r="BJ162" s="11">
        <f t="shared" si="186"/>
      </c>
      <c r="BK162" s="11">
        <f t="shared" si="187"/>
      </c>
      <c r="BL162" s="11">
        <f t="shared" si="188"/>
      </c>
      <c r="BM162" s="11">
        <f t="shared" si="189"/>
      </c>
      <c r="BN162" s="11">
        <f t="shared" si="190"/>
      </c>
      <c r="BO162" s="11">
        <f t="shared" si="191"/>
      </c>
      <c r="BP162" s="11">
        <f t="shared" si="192"/>
      </c>
      <c r="BQ162" s="11">
        <f t="shared" si="193"/>
      </c>
      <c r="BR162" s="11">
        <f t="shared" si="194"/>
      </c>
      <c r="BS162" s="11">
        <f t="shared" si="195"/>
      </c>
      <c r="BT162" s="11">
        <f t="shared" si="196"/>
      </c>
      <c r="BU162" s="11">
        <f t="shared" si="197"/>
      </c>
      <c r="BV162" s="11">
        <f t="shared" si="198"/>
      </c>
      <c r="BW162" s="11" t="str">
        <f t="shared" si="199"/>
        <v>-</v>
      </c>
      <c r="BX162" s="11" t="str">
        <f t="shared" si="200"/>
        <v>-</v>
      </c>
      <c r="BY162" s="11">
        <f t="shared" si="201"/>
        <v>15</v>
      </c>
      <c r="CA162">
        <f t="shared" si="202"/>
        <v>189</v>
      </c>
      <c r="EL162" s="11">
        <v>157</v>
      </c>
      <c r="EN162" s="11">
        <f t="shared" si="204"/>
        <v>158</v>
      </c>
      <c r="EO162" s="11" t="str">
        <f t="shared" si="203"/>
        <v>(157)</v>
      </c>
    </row>
    <row r="163" spans="1:145" ht="15.75">
      <c r="A163" s="8" t="str">
        <f t="shared" si="162"/>
        <v>159(159)</v>
      </c>
      <c r="B163" s="9" t="s">
        <v>322</v>
      </c>
      <c r="C163" s="36" t="s">
        <v>45</v>
      </c>
      <c r="D163" s="21">
        <f t="shared" si="156"/>
        <v>185</v>
      </c>
      <c r="E163" s="19"/>
      <c r="F163" s="15">
        <f t="shared" si="157"/>
        <v>2</v>
      </c>
      <c r="G163" s="20">
        <f t="shared" si="158"/>
        <v>46.25</v>
      </c>
      <c r="H163" s="19"/>
      <c r="I163" s="15"/>
      <c r="J163" s="15"/>
      <c r="K163" s="15"/>
      <c r="L163" s="15"/>
      <c r="M163" s="15"/>
      <c r="N163" s="15"/>
      <c r="O163" s="15"/>
      <c r="P163" s="15"/>
      <c r="Q163" s="15"/>
      <c r="R163" s="54"/>
      <c r="S163" s="30"/>
      <c r="T163" s="55"/>
      <c r="U163" s="15"/>
      <c r="V163" s="71"/>
      <c r="W163" s="71"/>
      <c r="X163" s="15"/>
      <c r="Y163" s="15">
        <v>94</v>
      </c>
      <c r="Z163" s="15">
        <v>91</v>
      </c>
      <c r="AA163" s="15"/>
      <c r="AB163" s="25">
        <f t="shared" si="159"/>
        <v>19</v>
      </c>
      <c r="AC163" s="78" t="str">
        <f t="shared" si="160"/>
        <v>-</v>
      </c>
      <c r="AD163" s="78" t="str">
        <f t="shared" si="161"/>
        <v>-</v>
      </c>
      <c r="AE163" s="18">
        <v>159</v>
      </c>
      <c r="AF163" s="34">
        <v>159</v>
      </c>
      <c r="AG163" s="34">
        <v>159</v>
      </c>
      <c r="AK163" s="11">
        <f t="shared" si="164"/>
        <v>1</v>
      </c>
      <c r="AL163" s="11">
        <f t="shared" si="165"/>
        <v>1</v>
      </c>
      <c r="AM163" s="11">
        <f t="shared" si="166"/>
        <v>1</v>
      </c>
      <c r="AN163" s="11">
        <f t="shared" si="167"/>
        <v>1</v>
      </c>
      <c r="AO163" s="11">
        <f t="shared" si="168"/>
        <v>1</v>
      </c>
      <c r="AP163" s="11">
        <f t="shared" si="169"/>
        <v>1</v>
      </c>
      <c r="AQ163" s="11">
        <f t="shared" si="170"/>
        <v>1</v>
      </c>
      <c r="AR163" s="11">
        <f t="shared" si="171"/>
        <v>1</v>
      </c>
      <c r="AS163" s="11">
        <f t="shared" si="172"/>
        <v>1</v>
      </c>
      <c r="AT163" s="11">
        <f t="shared" si="173"/>
        <v>1</v>
      </c>
      <c r="AU163" s="11">
        <f t="shared" si="174"/>
        <v>1</v>
      </c>
      <c r="AV163" s="11">
        <f t="shared" si="175"/>
        <v>1</v>
      </c>
      <c r="AW163" s="11">
        <f t="shared" si="176"/>
        <v>1</v>
      </c>
      <c r="AX163" s="11">
        <f t="shared" si="177"/>
        <v>1</v>
      </c>
      <c r="AY163" s="11">
        <f t="shared" si="178"/>
        <v>1</v>
      </c>
      <c r="AZ163" s="11">
        <f t="shared" si="179"/>
        <v>1</v>
      </c>
      <c r="BA163" s="11">
        <f t="shared" si="180"/>
        <v>2</v>
      </c>
      <c r="BB163" s="11">
        <f t="shared" si="181"/>
        <v>3</v>
      </c>
      <c r="BC163" s="11">
        <f t="shared" si="182"/>
        <v>2</v>
      </c>
      <c r="BE163" s="11">
        <f t="shared" si="183"/>
        <v>3</v>
      </c>
      <c r="BH163" s="11">
        <f t="shared" si="184"/>
        <v>94</v>
      </c>
      <c r="BI163" s="11">
        <f t="shared" si="185"/>
        <v>91</v>
      </c>
      <c r="BJ163" s="11">
        <f t="shared" si="186"/>
      </c>
      <c r="BK163" s="11">
        <f t="shared" si="187"/>
      </c>
      <c r="BL163" s="11">
        <f t="shared" si="188"/>
      </c>
      <c r="BM163" s="11">
        <f t="shared" si="189"/>
      </c>
      <c r="BN163" s="11">
        <f t="shared" si="190"/>
      </c>
      <c r="BO163" s="11">
        <f t="shared" si="191"/>
      </c>
      <c r="BP163" s="11">
        <f t="shared" si="192"/>
      </c>
      <c r="BQ163" s="11">
        <f t="shared" si="193"/>
      </c>
      <c r="BR163" s="11">
        <f t="shared" si="194"/>
      </c>
      <c r="BS163" s="11">
        <f t="shared" si="195"/>
      </c>
      <c r="BT163" s="11">
        <f t="shared" si="196"/>
      </c>
      <c r="BU163" s="11">
        <f t="shared" si="197"/>
      </c>
      <c r="BV163" s="11">
        <f t="shared" si="198"/>
      </c>
      <c r="BW163" s="11" t="str">
        <f t="shared" si="199"/>
        <v>-</v>
      </c>
      <c r="BX163" s="11" t="str">
        <f t="shared" si="200"/>
        <v>-</v>
      </c>
      <c r="BY163" s="11">
        <f t="shared" si="201"/>
        <v>14</v>
      </c>
      <c r="CA163">
        <f t="shared" si="202"/>
        <v>185</v>
      </c>
      <c r="EL163" s="11">
        <v>158</v>
      </c>
      <c r="EN163" s="11">
        <f t="shared" si="204"/>
        <v>159</v>
      </c>
      <c r="EO163" s="11" t="str">
        <f t="shared" si="203"/>
        <v>(159)</v>
      </c>
    </row>
    <row r="164" spans="1:145" ht="15.75">
      <c r="A164" s="8" t="str">
        <f t="shared" si="162"/>
        <v>160(160)</v>
      </c>
      <c r="B164" s="9" t="s">
        <v>71</v>
      </c>
      <c r="C164" s="10" t="s">
        <v>38</v>
      </c>
      <c r="D164" s="21">
        <f t="shared" si="156"/>
        <v>183</v>
      </c>
      <c r="E164" s="19"/>
      <c r="F164" s="15">
        <f t="shared" si="157"/>
        <v>2</v>
      </c>
      <c r="G164" s="20">
        <f t="shared" si="158"/>
        <v>45.75</v>
      </c>
      <c r="H164" s="19"/>
      <c r="I164" s="15"/>
      <c r="J164" s="15"/>
      <c r="K164" s="15"/>
      <c r="L164" s="15"/>
      <c r="M164" s="15"/>
      <c r="N164" s="15"/>
      <c r="O164" s="15"/>
      <c r="P164" s="15"/>
      <c r="Q164" s="15"/>
      <c r="R164" s="54"/>
      <c r="S164" s="30">
        <v>136</v>
      </c>
      <c r="T164" s="55">
        <v>47</v>
      </c>
      <c r="U164" s="15"/>
      <c r="V164" s="71"/>
      <c r="W164" s="71"/>
      <c r="X164" s="15"/>
      <c r="Y164" s="15"/>
      <c r="Z164" s="15"/>
      <c r="AA164" s="15"/>
      <c r="AB164" s="25">
        <f t="shared" si="159"/>
        <v>19</v>
      </c>
      <c r="AC164" s="78" t="str">
        <f t="shared" si="160"/>
        <v>-</v>
      </c>
      <c r="AD164" s="78" t="str">
        <f t="shared" si="161"/>
        <v>-</v>
      </c>
      <c r="AE164" s="18">
        <v>160</v>
      </c>
      <c r="AF164" s="34">
        <v>160</v>
      </c>
      <c r="AG164" s="34">
        <f aca="true" t="shared" si="205" ref="AG164:AG204">IF(F164&gt;1,ROW($A160:$IV160),"-")</f>
        <v>160</v>
      </c>
      <c r="AK164" s="11">
        <f t="shared" si="164"/>
        <v>1</v>
      </c>
      <c r="AL164" s="11">
        <f t="shared" si="165"/>
        <v>1</v>
      </c>
      <c r="AM164" s="11">
        <f t="shared" si="166"/>
        <v>1</v>
      </c>
      <c r="AN164" s="11">
        <f t="shared" si="167"/>
        <v>1</v>
      </c>
      <c r="AO164" s="11">
        <f t="shared" si="168"/>
        <v>1</v>
      </c>
      <c r="AP164" s="11">
        <f t="shared" si="169"/>
        <v>1</v>
      </c>
      <c r="AQ164" s="11">
        <f t="shared" si="170"/>
        <v>1</v>
      </c>
      <c r="AR164" s="11">
        <f t="shared" si="171"/>
        <v>1</v>
      </c>
      <c r="AS164" s="11">
        <f t="shared" si="172"/>
        <v>1</v>
      </c>
      <c r="AT164" s="11">
        <f t="shared" si="173"/>
        <v>1</v>
      </c>
      <c r="AU164" s="11">
        <f t="shared" si="174"/>
        <v>2</v>
      </c>
      <c r="AV164" s="11">
        <f t="shared" si="175"/>
        <v>3</v>
      </c>
      <c r="AW164" s="11">
        <f t="shared" si="176"/>
        <v>2</v>
      </c>
      <c r="AX164" s="11">
        <f t="shared" si="177"/>
        <v>1</v>
      </c>
      <c r="AY164" s="11">
        <f t="shared" si="178"/>
        <v>1</v>
      </c>
      <c r="AZ164" s="11">
        <f t="shared" si="179"/>
        <v>1</v>
      </c>
      <c r="BA164" s="11">
        <f t="shared" si="180"/>
        <v>1</v>
      </c>
      <c r="BB164" s="11">
        <f t="shared" si="181"/>
        <v>1</v>
      </c>
      <c r="BC164" s="11">
        <f t="shared" si="182"/>
        <v>1</v>
      </c>
      <c r="BD164" s="11">
        <v>2</v>
      </c>
      <c r="BE164" s="11">
        <f t="shared" si="183"/>
        <v>4</v>
      </c>
      <c r="BH164" s="11">
        <f t="shared" si="184"/>
        <v>136</v>
      </c>
      <c r="BI164" s="11">
        <f t="shared" si="185"/>
        <v>47</v>
      </c>
      <c r="BJ164" s="11">
        <f t="shared" si="186"/>
      </c>
      <c r="BK164" s="11">
        <f t="shared" si="187"/>
      </c>
      <c r="BL164" s="11">
        <f t="shared" si="188"/>
      </c>
      <c r="BM164" s="11">
        <f t="shared" si="189"/>
      </c>
      <c r="BN164" s="11">
        <f t="shared" si="190"/>
      </c>
      <c r="BO164" s="11">
        <f t="shared" si="191"/>
      </c>
      <c r="BP164" s="11">
        <f t="shared" si="192"/>
      </c>
      <c r="BQ164" s="11">
        <f t="shared" si="193"/>
      </c>
      <c r="BR164" s="11">
        <f t="shared" si="194"/>
      </c>
      <c r="BS164" s="11">
        <f t="shared" si="195"/>
      </c>
      <c r="BT164" s="11">
        <f t="shared" si="196"/>
      </c>
      <c r="BU164" s="11">
        <f t="shared" si="197"/>
      </c>
      <c r="BV164" s="11">
        <f t="shared" si="198"/>
      </c>
      <c r="BW164" s="11" t="str">
        <f t="shared" si="199"/>
        <v>-</v>
      </c>
      <c r="BX164" s="11" t="str">
        <f t="shared" si="200"/>
        <v>-</v>
      </c>
      <c r="BY164" s="11">
        <f t="shared" si="201"/>
        <v>14</v>
      </c>
      <c r="CA164">
        <f t="shared" si="202"/>
        <v>183</v>
      </c>
      <c r="EL164" s="11">
        <v>159</v>
      </c>
      <c r="EN164" s="11">
        <f t="shared" si="204"/>
        <v>160</v>
      </c>
      <c r="EO164" s="11" t="str">
        <f t="shared" si="203"/>
        <v>(160)</v>
      </c>
    </row>
    <row r="165" spans="1:145" ht="15.75">
      <c r="A165" s="8" t="str">
        <f aca="true" t="shared" si="206" ref="A165:A174">EN165&amp;EO165</f>
        <v>161(199)</v>
      </c>
      <c r="B165" s="9" t="s">
        <v>316</v>
      </c>
      <c r="C165" s="10" t="s">
        <v>38</v>
      </c>
      <c r="D165" s="21">
        <f aca="true" t="shared" si="207" ref="D165:D196">SUM(BH165:BT165)</f>
        <v>167</v>
      </c>
      <c r="E165" s="19"/>
      <c r="F165" s="15">
        <f aca="true" t="shared" si="208" ref="F165:F196">COUNT(I165:AA165)</f>
        <v>2</v>
      </c>
      <c r="G165" s="20">
        <f aca="true" t="shared" si="209" ref="G165:G196">SUM((CA165)/(F165*2))</f>
        <v>41.75</v>
      </c>
      <c r="H165" s="19"/>
      <c r="I165" s="15"/>
      <c r="J165" s="15"/>
      <c r="K165" s="15"/>
      <c r="L165" s="15"/>
      <c r="M165" s="15"/>
      <c r="N165" s="15"/>
      <c r="O165" s="15"/>
      <c r="P165" s="15"/>
      <c r="Q165" s="15"/>
      <c r="R165" s="54"/>
      <c r="S165" s="30"/>
      <c r="T165" s="55"/>
      <c r="U165" s="15"/>
      <c r="V165" s="15"/>
      <c r="W165" s="71"/>
      <c r="X165" s="15">
        <v>23</v>
      </c>
      <c r="Y165" s="15"/>
      <c r="Z165" s="15"/>
      <c r="AA165" s="15">
        <v>144</v>
      </c>
      <c r="AB165" s="25">
        <f aca="true" t="shared" si="210" ref="AB165:AB184">SUM($I$3:$AA$3)</f>
        <v>19</v>
      </c>
      <c r="AC165" s="78" t="str">
        <f aca="true" t="shared" si="211" ref="AC165:AC196">BW165</f>
        <v>-</v>
      </c>
      <c r="AD165" s="78" t="str">
        <f aca="true" t="shared" si="212" ref="AD165:AD196">BX165</f>
        <v>-</v>
      </c>
      <c r="AE165" s="18">
        <v>199</v>
      </c>
      <c r="AF165" s="34">
        <v>161</v>
      </c>
      <c r="AG165" s="34">
        <f aca="true" t="shared" si="213" ref="AG165:AG174">IF(F165&gt;1,ROW($A161:$IV161),"-")</f>
        <v>161</v>
      </c>
      <c r="AK165" s="11">
        <f aca="true" t="shared" si="214" ref="AK165:AK174">COUNT($I$3,I165,H165)</f>
        <v>1</v>
      </c>
      <c r="AL165" s="11">
        <f aca="true" t="shared" si="215" ref="AL165:AL174">COUNT($J$3,J165,I165)</f>
        <v>1</v>
      </c>
      <c r="AM165" s="11">
        <f aca="true" t="shared" si="216" ref="AM165:AM174">COUNT($K$3,K165,J165)</f>
        <v>1</v>
      </c>
      <c r="AN165" s="11">
        <f aca="true" t="shared" si="217" ref="AN165:AN174">COUNT($L$3,L165,K165)</f>
        <v>1</v>
      </c>
      <c r="AO165" s="11">
        <f aca="true" t="shared" si="218" ref="AO165:AO174">COUNT($M$3,M165,L165)</f>
        <v>1</v>
      </c>
      <c r="AP165" s="11">
        <f aca="true" t="shared" si="219" ref="AP165:AP174">COUNT($N$3,N165,M165)</f>
        <v>1</v>
      </c>
      <c r="AQ165" s="11">
        <f aca="true" t="shared" si="220" ref="AQ165:AQ174">COUNT($O$3,O165,N165)</f>
        <v>1</v>
      </c>
      <c r="AR165" s="11">
        <f aca="true" t="shared" si="221" ref="AR165:AR174">COUNT($P$3,P165,O165)</f>
        <v>1</v>
      </c>
      <c r="AS165" s="11">
        <f aca="true" t="shared" si="222" ref="AS165:AS174">COUNT($Q$3,Q165,P165)</f>
        <v>1</v>
      </c>
      <c r="AT165" s="11">
        <f aca="true" t="shared" si="223" ref="AT165:AT174">COUNT($R$3,R165,Q165)</f>
        <v>1</v>
      </c>
      <c r="AU165" s="11">
        <f aca="true" t="shared" si="224" ref="AU165:AU174">COUNT($S$3,S165,R165)</f>
        <v>1</v>
      </c>
      <c r="AV165" s="11">
        <f aca="true" t="shared" si="225" ref="AV165:AV174">COUNT($T$3,T165,S165)</f>
        <v>1</v>
      </c>
      <c r="AW165" s="11">
        <f aca="true" t="shared" si="226" ref="AW165:AW174">COUNT($U$3,U165,T165)</f>
        <v>1</v>
      </c>
      <c r="AX165" s="11">
        <f aca="true" t="shared" si="227" ref="AX165:AX174">COUNT($V$3,V165,U165)</f>
        <v>1</v>
      </c>
      <c r="AY165" s="11">
        <f aca="true" t="shared" si="228" ref="AY165:AY174">COUNT($W$3,W165,V165)</f>
        <v>1</v>
      </c>
      <c r="AZ165" s="11">
        <f aca="true" t="shared" si="229" ref="AZ165:AZ174">COUNT($X$3,X165,W165)</f>
        <v>2</v>
      </c>
      <c r="BA165" s="11">
        <f aca="true" t="shared" si="230" ref="BA165:BA174">COUNT($Y$3,Y165,X165)</f>
        <v>2</v>
      </c>
      <c r="BB165" s="11">
        <f aca="true" t="shared" si="231" ref="BB165:BB174">COUNT($Z$3,Z165,Y165)</f>
        <v>1</v>
      </c>
      <c r="BC165" s="11">
        <f aca="true" t="shared" si="232" ref="BC165:BC174">COUNT($AA$3,AA165,Z165)</f>
        <v>2</v>
      </c>
      <c r="BD165" s="11">
        <v>2</v>
      </c>
      <c r="BE165" s="11">
        <f aca="true" t="shared" si="233" ref="BE165:BE174">COUNTIF(AK165:BD165,"&gt;1")</f>
        <v>4</v>
      </c>
      <c r="BH165" s="11">
        <f aca="true" t="shared" si="234" ref="BH165:BH174">IF($F165&gt;0,LARGE($I165:$AA165,1),"")</f>
        <v>144</v>
      </c>
      <c r="BI165" s="11">
        <f aca="true" t="shared" si="235" ref="BI165:BI174">IF($F165&gt;1,LARGE($I165:$AA165,2),"")</f>
        <v>23</v>
      </c>
      <c r="BJ165" s="11">
        <f aca="true" t="shared" si="236" ref="BJ165:BJ174">IF($F165&gt;2,LARGE($I165:$AA165,3),"")</f>
      </c>
      <c r="BK165" s="11">
        <f aca="true" t="shared" si="237" ref="BK165:BK174">IF($F165&gt;3,LARGE($I165:$AA165,4),"")</f>
      </c>
      <c r="BL165" s="11">
        <f aca="true" t="shared" si="238" ref="BL165:BL174">IF($F165&gt;4,LARGE($I165:$AA165,5),"")</f>
      </c>
      <c r="BM165" s="11">
        <f aca="true" t="shared" si="239" ref="BM165:BM174">IF($F165&gt;5,LARGE($I165:$AA165,6),"")</f>
      </c>
      <c r="BN165" s="11">
        <f aca="true" t="shared" si="240" ref="BN165:BN174">IF($F165&gt;6,LARGE($I165:$AA165,7),"")</f>
      </c>
      <c r="BO165" s="11">
        <f aca="true" t="shared" si="241" ref="BO165:BO174">IF($F165&gt;7,LARGE($I165:$AA165,8),"")</f>
      </c>
      <c r="BP165" s="11">
        <f aca="true" t="shared" si="242" ref="BP165:BP174">IF($F165&gt;8,LARGE($I165:$AA165,9),"")</f>
      </c>
      <c r="BQ165" s="11">
        <f aca="true" t="shared" si="243" ref="BQ165:BQ174">IF($F165&gt;9,LARGE($I165:$AA165,10),"")</f>
      </c>
      <c r="BR165" s="11">
        <f aca="true" t="shared" si="244" ref="BR165:BR174">IF($F165&gt;10,LARGE($I165:$AA165,11),"")</f>
      </c>
      <c r="BS165" s="11">
        <f aca="true" t="shared" si="245" ref="BS165:BS174">IF($F165&gt;11,LARGE($I165:$AA165,12),"")</f>
      </c>
      <c r="BT165" s="11">
        <f aca="true" t="shared" si="246" ref="BT165:BT174">IF($F165&gt;12,LARGE($I165:$AA165,13),"")</f>
      </c>
      <c r="BU165" s="11">
        <f aca="true" t="shared" si="247" ref="BU165:BU174">IF($F165&gt;13,LARGE($I165:$AA165,14),"")</f>
      </c>
      <c r="BV165" s="11">
        <f aca="true" t="shared" si="248" ref="BV165:BV174">IF($F165&gt;14,LARGE($I165:$AA165,15),"")</f>
      </c>
      <c r="BW165" s="11" t="str">
        <f aca="true" t="shared" si="249" ref="BW165:BW174">IF($F165&gt;13,LARGE($I165:$AA165,14),"-")</f>
        <v>-</v>
      </c>
      <c r="BX165" s="11" t="str">
        <f aca="true" t="shared" si="250" ref="BX165:BX174">IF($F165&gt;14,LARGE($I165:$AA165,15),"-")</f>
        <v>-</v>
      </c>
      <c r="BY165" s="11">
        <f aca="true" t="shared" si="251" ref="BY165:BY174">SUM(AB165-F165)-3</f>
        <v>14</v>
      </c>
      <c r="CA165">
        <f aca="true" t="shared" si="252" ref="CA165:CA174">SUM(BH165:BV165)</f>
        <v>167</v>
      </c>
      <c r="EL165" s="11">
        <v>169</v>
      </c>
      <c r="EN165" s="11">
        <f aca="true" t="shared" si="253" ref="EN165:EN174">IF(BE165&gt;1,AF165,"")</f>
        <v>161</v>
      </c>
      <c r="EO165" s="11" t="str">
        <f aca="true" t="shared" si="254" ref="EO165:EO174">IF(BE165&gt;1,"("&amp;AE165&amp;")","("&amp;AG165&amp;")")</f>
        <v>(199)</v>
      </c>
    </row>
    <row r="166" spans="1:145" ht="15.75">
      <c r="A166" s="8" t="str">
        <f t="shared" si="206"/>
        <v>162(164)</v>
      </c>
      <c r="B166" s="9" t="s">
        <v>268</v>
      </c>
      <c r="C166" s="10" t="s">
        <v>34</v>
      </c>
      <c r="D166" s="21">
        <f t="shared" si="207"/>
        <v>164</v>
      </c>
      <c r="E166" s="19"/>
      <c r="F166" s="15">
        <f t="shared" si="208"/>
        <v>1</v>
      </c>
      <c r="G166" s="20">
        <f t="shared" si="209"/>
        <v>82</v>
      </c>
      <c r="H166" s="19"/>
      <c r="I166" s="15"/>
      <c r="J166" s="15">
        <v>164</v>
      </c>
      <c r="K166" s="15"/>
      <c r="L166" s="15"/>
      <c r="M166" s="15"/>
      <c r="N166" s="15"/>
      <c r="O166" s="15"/>
      <c r="P166" s="15"/>
      <c r="Q166" s="15"/>
      <c r="R166" s="54"/>
      <c r="S166" s="15"/>
      <c r="T166" s="55"/>
      <c r="U166" s="15"/>
      <c r="V166" s="15"/>
      <c r="W166" s="15"/>
      <c r="X166" s="15"/>
      <c r="Y166" s="15"/>
      <c r="Z166" s="15"/>
      <c r="AA166" s="15"/>
      <c r="AB166" s="25">
        <f t="shared" si="210"/>
        <v>19</v>
      </c>
      <c r="AC166" s="78" t="str">
        <f t="shared" si="211"/>
        <v>-</v>
      </c>
      <c r="AD166" s="78" t="str">
        <f t="shared" si="212"/>
        <v>-</v>
      </c>
      <c r="AE166" s="18">
        <v>164</v>
      </c>
      <c r="AF166" s="34">
        <v>162</v>
      </c>
      <c r="AG166" s="34" t="str">
        <f t="shared" si="213"/>
        <v>-</v>
      </c>
      <c r="AK166" s="11">
        <f t="shared" si="214"/>
        <v>1</v>
      </c>
      <c r="AL166" s="11">
        <f t="shared" si="215"/>
        <v>2</v>
      </c>
      <c r="AM166" s="11">
        <f t="shared" si="216"/>
        <v>2</v>
      </c>
      <c r="AN166" s="11">
        <f t="shared" si="217"/>
        <v>1</v>
      </c>
      <c r="AO166" s="11">
        <f t="shared" si="218"/>
        <v>1</v>
      </c>
      <c r="AP166" s="11">
        <f t="shared" si="219"/>
        <v>1</v>
      </c>
      <c r="AQ166" s="11">
        <f t="shared" si="220"/>
        <v>1</v>
      </c>
      <c r="AR166" s="11">
        <f t="shared" si="221"/>
        <v>1</v>
      </c>
      <c r="AS166" s="11">
        <f t="shared" si="222"/>
        <v>1</v>
      </c>
      <c r="AT166" s="11">
        <f t="shared" si="223"/>
        <v>1</v>
      </c>
      <c r="AU166" s="11">
        <f t="shared" si="224"/>
        <v>1</v>
      </c>
      <c r="AV166" s="11">
        <f t="shared" si="225"/>
        <v>1</v>
      </c>
      <c r="AW166" s="11">
        <f t="shared" si="226"/>
        <v>1</v>
      </c>
      <c r="AX166" s="11">
        <f t="shared" si="227"/>
        <v>1</v>
      </c>
      <c r="AY166" s="11">
        <f t="shared" si="228"/>
        <v>1</v>
      </c>
      <c r="AZ166" s="11">
        <f t="shared" si="229"/>
        <v>1</v>
      </c>
      <c r="BA166" s="11">
        <f t="shared" si="230"/>
        <v>1</v>
      </c>
      <c r="BB166" s="11">
        <f t="shared" si="231"/>
        <v>1</v>
      </c>
      <c r="BC166" s="11">
        <f t="shared" si="232"/>
        <v>1</v>
      </c>
      <c r="BD166" s="11">
        <v>2</v>
      </c>
      <c r="BE166" s="11">
        <f t="shared" si="233"/>
        <v>3</v>
      </c>
      <c r="BH166" s="11">
        <f t="shared" si="234"/>
        <v>164</v>
      </c>
      <c r="BI166" s="11">
        <f t="shared" si="235"/>
      </c>
      <c r="BJ166" s="11">
        <f t="shared" si="236"/>
      </c>
      <c r="BK166" s="11">
        <f t="shared" si="237"/>
      </c>
      <c r="BL166" s="11">
        <f t="shared" si="238"/>
      </c>
      <c r="BM166" s="11">
        <f t="shared" si="239"/>
      </c>
      <c r="BN166" s="11">
        <f t="shared" si="240"/>
      </c>
      <c r="BO166" s="11">
        <f t="shared" si="241"/>
      </c>
      <c r="BP166" s="11">
        <f t="shared" si="242"/>
      </c>
      <c r="BQ166" s="11">
        <f t="shared" si="243"/>
      </c>
      <c r="BR166" s="11">
        <f t="shared" si="244"/>
      </c>
      <c r="BS166" s="11">
        <f t="shared" si="245"/>
      </c>
      <c r="BT166" s="11">
        <f t="shared" si="246"/>
      </c>
      <c r="BU166" s="11">
        <f t="shared" si="247"/>
      </c>
      <c r="BV166" s="11">
        <f t="shared" si="248"/>
      </c>
      <c r="BW166" s="11" t="str">
        <f t="shared" si="249"/>
        <v>-</v>
      </c>
      <c r="BX166" s="11" t="str">
        <f t="shared" si="250"/>
        <v>-</v>
      </c>
      <c r="BY166" s="11">
        <f t="shared" si="251"/>
        <v>15</v>
      </c>
      <c r="CA166">
        <f t="shared" si="252"/>
        <v>164</v>
      </c>
      <c r="EL166" s="11">
        <v>160</v>
      </c>
      <c r="EN166" s="11">
        <f t="shared" si="253"/>
        <v>162</v>
      </c>
      <c r="EO166" s="11" t="str">
        <f t="shared" si="254"/>
        <v>(164)</v>
      </c>
    </row>
    <row r="167" spans="1:145" ht="15.75">
      <c r="A167" s="8" t="str">
        <f t="shared" si="206"/>
        <v>163(162)</v>
      </c>
      <c r="B167" s="35" t="s">
        <v>90</v>
      </c>
      <c r="C167" s="36" t="s">
        <v>55</v>
      </c>
      <c r="D167" s="21">
        <f t="shared" si="207"/>
        <v>163</v>
      </c>
      <c r="E167" s="19"/>
      <c r="F167" s="15">
        <f t="shared" si="208"/>
        <v>2</v>
      </c>
      <c r="G167" s="20">
        <f t="shared" si="209"/>
        <v>40.75</v>
      </c>
      <c r="H167" s="19"/>
      <c r="I167" s="15"/>
      <c r="J167" s="15"/>
      <c r="K167" s="15"/>
      <c r="L167" s="15"/>
      <c r="M167" s="15"/>
      <c r="N167" s="15"/>
      <c r="O167" s="15"/>
      <c r="P167" s="15"/>
      <c r="Q167" s="15"/>
      <c r="R167" s="54"/>
      <c r="S167" s="30"/>
      <c r="T167" s="55"/>
      <c r="U167" s="15">
        <v>95</v>
      </c>
      <c r="V167" s="71"/>
      <c r="W167" s="71"/>
      <c r="X167" s="15"/>
      <c r="Y167" s="15"/>
      <c r="Z167" s="15"/>
      <c r="AA167" s="15">
        <v>68</v>
      </c>
      <c r="AB167" s="25">
        <f t="shared" si="210"/>
        <v>19</v>
      </c>
      <c r="AC167" s="78" t="str">
        <f t="shared" si="211"/>
        <v>-</v>
      </c>
      <c r="AD167" s="78" t="str">
        <f t="shared" si="212"/>
        <v>-</v>
      </c>
      <c r="AE167" s="18">
        <v>162</v>
      </c>
      <c r="AF167" s="34">
        <v>163</v>
      </c>
      <c r="AG167" s="34">
        <f t="shared" si="213"/>
        <v>163</v>
      </c>
      <c r="AK167" s="11">
        <f t="shared" si="214"/>
        <v>1</v>
      </c>
      <c r="AL167" s="11">
        <f t="shared" si="215"/>
        <v>1</v>
      </c>
      <c r="AM167" s="11">
        <f t="shared" si="216"/>
        <v>1</v>
      </c>
      <c r="AN167" s="11">
        <f t="shared" si="217"/>
        <v>1</v>
      </c>
      <c r="AO167" s="11">
        <f t="shared" si="218"/>
        <v>1</v>
      </c>
      <c r="AP167" s="11">
        <f t="shared" si="219"/>
        <v>1</v>
      </c>
      <c r="AQ167" s="11">
        <f t="shared" si="220"/>
        <v>1</v>
      </c>
      <c r="AR167" s="11">
        <f t="shared" si="221"/>
        <v>1</v>
      </c>
      <c r="AS167" s="11">
        <f t="shared" si="222"/>
        <v>1</v>
      </c>
      <c r="AT167" s="11">
        <f t="shared" si="223"/>
        <v>1</v>
      </c>
      <c r="AU167" s="11">
        <f t="shared" si="224"/>
        <v>1</v>
      </c>
      <c r="AV167" s="11">
        <f t="shared" si="225"/>
        <v>1</v>
      </c>
      <c r="AW167" s="11">
        <f t="shared" si="226"/>
        <v>2</v>
      </c>
      <c r="AX167" s="11">
        <f t="shared" si="227"/>
        <v>2</v>
      </c>
      <c r="AY167" s="11">
        <f t="shared" si="228"/>
        <v>1</v>
      </c>
      <c r="AZ167" s="11">
        <f t="shared" si="229"/>
        <v>1</v>
      </c>
      <c r="BA167" s="11">
        <f t="shared" si="230"/>
        <v>1</v>
      </c>
      <c r="BB167" s="11">
        <f t="shared" si="231"/>
        <v>1</v>
      </c>
      <c r="BC167" s="11">
        <f t="shared" si="232"/>
        <v>2</v>
      </c>
      <c r="BD167" s="11">
        <v>2</v>
      </c>
      <c r="BE167" s="11">
        <f t="shared" si="233"/>
        <v>4</v>
      </c>
      <c r="BH167" s="11">
        <f t="shared" si="234"/>
        <v>95</v>
      </c>
      <c r="BI167" s="11">
        <f t="shared" si="235"/>
        <v>68</v>
      </c>
      <c r="BJ167" s="11">
        <f t="shared" si="236"/>
      </c>
      <c r="BK167" s="11">
        <f t="shared" si="237"/>
      </c>
      <c r="BL167" s="11">
        <f t="shared" si="238"/>
      </c>
      <c r="BM167" s="11">
        <f t="shared" si="239"/>
      </c>
      <c r="BN167" s="11">
        <f t="shared" si="240"/>
      </c>
      <c r="BO167" s="11">
        <f t="shared" si="241"/>
      </c>
      <c r="BP167" s="11">
        <f t="shared" si="242"/>
      </c>
      <c r="BQ167" s="11">
        <f t="shared" si="243"/>
      </c>
      <c r="BR167" s="11">
        <f t="shared" si="244"/>
      </c>
      <c r="BS167" s="11">
        <f t="shared" si="245"/>
      </c>
      <c r="BT167" s="11">
        <f t="shared" si="246"/>
      </c>
      <c r="BU167" s="11">
        <f t="shared" si="247"/>
      </c>
      <c r="BV167" s="11">
        <f t="shared" si="248"/>
      </c>
      <c r="BW167" s="11" t="str">
        <f t="shared" si="249"/>
        <v>-</v>
      </c>
      <c r="BX167" s="11" t="str">
        <f t="shared" si="250"/>
        <v>-</v>
      </c>
      <c r="BY167" s="11">
        <f t="shared" si="251"/>
        <v>14</v>
      </c>
      <c r="CA167">
        <f t="shared" si="252"/>
        <v>163</v>
      </c>
      <c r="EL167" s="11">
        <v>161</v>
      </c>
      <c r="EN167" s="11">
        <f t="shared" si="253"/>
        <v>163</v>
      </c>
      <c r="EO167" s="11" t="str">
        <f t="shared" si="254"/>
        <v>(162)</v>
      </c>
    </row>
    <row r="168" spans="1:145" ht="15.75">
      <c r="A168" s="8" t="str">
        <f t="shared" si="206"/>
        <v>164(165)</v>
      </c>
      <c r="B168" s="9" t="s">
        <v>160</v>
      </c>
      <c r="C168" s="10" t="s">
        <v>297</v>
      </c>
      <c r="D168" s="21">
        <f t="shared" si="207"/>
        <v>158</v>
      </c>
      <c r="E168" s="19"/>
      <c r="F168" s="15">
        <f t="shared" si="208"/>
        <v>1</v>
      </c>
      <c r="G168" s="20">
        <f t="shared" si="209"/>
        <v>79</v>
      </c>
      <c r="H168" s="19"/>
      <c r="I168" s="15"/>
      <c r="J168" s="15"/>
      <c r="K168" s="15"/>
      <c r="L168" s="15"/>
      <c r="M168" s="15"/>
      <c r="N168" s="15"/>
      <c r="O168" s="15"/>
      <c r="P168" s="15"/>
      <c r="Q168" s="15">
        <v>158</v>
      </c>
      <c r="R168" s="54"/>
      <c r="S168" s="30"/>
      <c r="T168" s="55"/>
      <c r="U168" s="15"/>
      <c r="V168" s="71"/>
      <c r="W168" s="71"/>
      <c r="X168" s="15"/>
      <c r="Y168" s="15"/>
      <c r="Z168" s="15"/>
      <c r="AA168" s="15"/>
      <c r="AB168" s="25">
        <f t="shared" si="210"/>
        <v>19</v>
      </c>
      <c r="AC168" s="78" t="str">
        <f t="shared" si="211"/>
        <v>-</v>
      </c>
      <c r="AD168" s="78" t="str">
        <f t="shared" si="212"/>
        <v>-</v>
      </c>
      <c r="AE168" s="18">
        <v>165</v>
      </c>
      <c r="AF168" s="34">
        <v>164</v>
      </c>
      <c r="AG168" s="34" t="str">
        <f t="shared" si="213"/>
        <v>-</v>
      </c>
      <c r="AK168" s="11">
        <f t="shared" si="214"/>
        <v>1</v>
      </c>
      <c r="AL168" s="11">
        <f t="shared" si="215"/>
        <v>1</v>
      </c>
      <c r="AM168" s="11">
        <f t="shared" si="216"/>
        <v>1</v>
      </c>
      <c r="AN168" s="11">
        <f t="shared" si="217"/>
        <v>1</v>
      </c>
      <c r="AO168" s="11">
        <f t="shared" si="218"/>
        <v>1</v>
      </c>
      <c r="AP168" s="11">
        <f t="shared" si="219"/>
        <v>1</v>
      </c>
      <c r="AQ168" s="11">
        <f t="shared" si="220"/>
        <v>1</v>
      </c>
      <c r="AR168" s="11">
        <f t="shared" si="221"/>
        <v>1</v>
      </c>
      <c r="AS168" s="11">
        <f t="shared" si="222"/>
        <v>2</v>
      </c>
      <c r="AT168" s="11">
        <f t="shared" si="223"/>
        <v>2</v>
      </c>
      <c r="AU168" s="11">
        <f t="shared" si="224"/>
        <v>1</v>
      </c>
      <c r="AV168" s="11">
        <f t="shared" si="225"/>
        <v>1</v>
      </c>
      <c r="AW168" s="11">
        <f t="shared" si="226"/>
        <v>1</v>
      </c>
      <c r="AX168" s="11">
        <f t="shared" si="227"/>
        <v>1</v>
      </c>
      <c r="AY168" s="11">
        <f t="shared" si="228"/>
        <v>1</v>
      </c>
      <c r="AZ168" s="11">
        <f t="shared" si="229"/>
        <v>1</v>
      </c>
      <c r="BA168" s="11">
        <f t="shared" si="230"/>
        <v>1</v>
      </c>
      <c r="BB168" s="11">
        <f t="shared" si="231"/>
        <v>1</v>
      </c>
      <c r="BC168" s="11">
        <f t="shared" si="232"/>
        <v>1</v>
      </c>
      <c r="BD168" s="11">
        <v>2</v>
      </c>
      <c r="BE168" s="11">
        <f t="shared" si="233"/>
        <v>3</v>
      </c>
      <c r="BH168" s="11">
        <f t="shared" si="234"/>
        <v>158</v>
      </c>
      <c r="BI168" s="11">
        <f t="shared" si="235"/>
      </c>
      <c r="BJ168" s="11">
        <f t="shared" si="236"/>
      </c>
      <c r="BK168" s="11">
        <f t="shared" si="237"/>
      </c>
      <c r="BL168" s="11">
        <f t="shared" si="238"/>
      </c>
      <c r="BM168" s="11">
        <f t="shared" si="239"/>
      </c>
      <c r="BN168" s="11">
        <f t="shared" si="240"/>
      </c>
      <c r="BO168" s="11">
        <f t="shared" si="241"/>
      </c>
      <c r="BP168" s="11">
        <f t="shared" si="242"/>
      </c>
      <c r="BQ168" s="11">
        <f t="shared" si="243"/>
      </c>
      <c r="BR168" s="11">
        <f t="shared" si="244"/>
      </c>
      <c r="BS168" s="11">
        <f t="shared" si="245"/>
      </c>
      <c r="BT168" s="11">
        <f t="shared" si="246"/>
      </c>
      <c r="BU168" s="11">
        <f t="shared" si="247"/>
      </c>
      <c r="BV168" s="11">
        <f t="shared" si="248"/>
      </c>
      <c r="BW168" s="11" t="str">
        <f t="shared" si="249"/>
        <v>-</v>
      </c>
      <c r="BX168" s="11" t="str">
        <f t="shared" si="250"/>
        <v>-</v>
      </c>
      <c r="BY168" s="11">
        <f t="shared" si="251"/>
        <v>15</v>
      </c>
      <c r="CA168">
        <f t="shared" si="252"/>
        <v>158</v>
      </c>
      <c r="EL168" s="11">
        <v>162</v>
      </c>
      <c r="EN168" s="11">
        <f t="shared" si="253"/>
        <v>164</v>
      </c>
      <c r="EO168" s="11" t="str">
        <f t="shared" si="254"/>
        <v>(165)</v>
      </c>
    </row>
    <row r="169" spans="1:145" ht="15.75">
      <c r="A169" s="8" t="str">
        <f t="shared" si="206"/>
        <v>165(166)</v>
      </c>
      <c r="B169" s="9" t="s">
        <v>211</v>
      </c>
      <c r="C169" s="10" t="s">
        <v>216</v>
      </c>
      <c r="D169" s="21">
        <f t="shared" si="207"/>
        <v>157</v>
      </c>
      <c r="E169" s="19"/>
      <c r="F169" s="15">
        <f t="shared" si="208"/>
        <v>1</v>
      </c>
      <c r="G169" s="20">
        <f t="shared" si="209"/>
        <v>78.5</v>
      </c>
      <c r="H169" s="19"/>
      <c r="I169" s="15"/>
      <c r="J169" s="15"/>
      <c r="K169" s="15"/>
      <c r="L169" s="15"/>
      <c r="M169" s="15"/>
      <c r="N169" s="15">
        <v>157</v>
      </c>
      <c r="O169" s="15"/>
      <c r="P169" s="15"/>
      <c r="Q169" s="15"/>
      <c r="R169" s="54"/>
      <c r="S169" s="30"/>
      <c r="T169" s="55"/>
      <c r="U169" s="15"/>
      <c r="V169" s="15"/>
      <c r="W169" s="71"/>
      <c r="X169" s="15"/>
      <c r="Y169" s="15"/>
      <c r="Z169" s="15"/>
      <c r="AA169" s="15"/>
      <c r="AB169" s="25">
        <f t="shared" si="210"/>
        <v>19</v>
      </c>
      <c r="AC169" s="78" t="str">
        <f t="shared" si="211"/>
        <v>-</v>
      </c>
      <c r="AD169" s="78" t="str">
        <f t="shared" si="212"/>
        <v>-</v>
      </c>
      <c r="AE169" s="18">
        <v>166</v>
      </c>
      <c r="AF169" s="34">
        <v>165</v>
      </c>
      <c r="AG169" s="34" t="str">
        <f t="shared" si="213"/>
        <v>-</v>
      </c>
      <c r="AK169" s="11">
        <f t="shared" si="214"/>
        <v>1</v>
      </c>
      <c r="AL169" s="11">
        <f t="shared" si="215"/>
        <v>1</v>
      </c>
      <c r="AM169" s="11">
        <f t="shared" si="216"/>
        <v>1</v>
      </c>
      <c r="AN169" s="11">
        <f t="shared" si="217"/>
        <v>1</v>
      </c>
      <c r="AO169" s="11">
        <f t="shared" si="218"/>
        <v>1</v>
      </c>
      <c r="AP169" s="11">
        <f t="shared" si="219"/>
        <v>2</v>
      </c>
      <c r="AQ169" s="11">
        <f t="shared" si="220"/>
        <v>2</v>
      </c>
      <c r="AR169" s="11">
        <f t="shared" si="221"/>
        <v>1</v>
      </c>
      <c r="AS169" s="11">
        <f t="shared" si="222"/>
        <v>1</v>
      </c>
      <c r="AT169" s="11">
        <f t="shared" si="223"/>
        <v>1</v>
      </c>
      <c r="AU169" s="11">
        <f t="shared" si="224"/>
        <v>1</v>
      </c>
      <c r="AV169" s="11">
        <f t="shared" si="225"/>
        <v>1</v>
      </c>
      <c r="AW169" s="11">
        <f t="shared" si="226"/>
        <v>1</v>
      </c>
      <c r="AX169" s="11">
        <f t="shared" si="227"/>
        <v>1</v>
      </c>
      <c r="AY169" s="11">
        <f t="shared" si="228"/>
        <v>1</v>
      </c>
      <c r="AZ169" s="11">
        <f t="shared" si="229"/>
        <v>1</v>
      </c>
      <c r="BA169" s="11">
        <f t="shared" si="230"/>
        <v>1</v>
      </c>
      <c r="BB169" s="11">
        <f t="shared" si="231"/>
        <v>1</v>
      </c>
      <c r="BC169" s="11">
        <f t="shared" si="232"/>
        <v>1</v>
      </c>
      <c r="BD169" s="11">
        <v>2</v>
      </c>
      <c r="BE169" s="11">
        <f t="shared" si="233"/>
        <v>3</v>
      </c>
      <c r="BH169" s="11">
        <f t="shared" si="234"/>
        <v>157</v>
      </c>
      <c r="BI169" s="11">
        <f t="shared" si="235"/>
      </c>
      <c r="BJ169" s="11">
        <f t="shared" si="236"/>
      </c>
      <c r="BK169" s="11">
        <f t="shared" si="237"/>
      </c>
      <c r="BL169" s="11">
        <f t="shared" si="238"/>
      </c>
      <c r="BM169" s="11">
        <f t="shared" si="239"/>
      </c>
      <c r="BN169" s="11">
        <f t="shared" si="240"/>
      </c>
      <c r="BO169" s="11">
        <f t="shared" si="241"/>
      </c>
      <c r="BP169" s="11">
        <f t="shared" si="242"/>
      </c>
      <c r="BQ169" s="11">
        <f t="shared" si="243"/>
      </c>
      <c r="BR169" s="11">
        <f t="shared" si="244"/>
      </c>
      <c r="BS169" s="11">
        <f t="shared" si="245"/>
      </c>
      <c r="BT169" s="11">
        <f t="shared" si="246"/>
      </c>
      <c r="BU169" s="11">
        <f t="shared" si="247"/>
      </c>
      <c r="BV169" s="11">
        <f t="shared" si="248"/>
      </c>
      <c r="BW169" s="11" t="str">
        <f t="shared" si="249"/>
        <v>-</v>
      </c>
      <c r="BX169" s="11" t="str">
        <f t="shared" si="250"/>
        <v>-</v>
      </c>
      <c r="BY169" s="11">
        <f t="shared" si="251"/>
        <v>15</v>
      </c>
      <c r="CA169">
        <f t="shared" si="252"/>
        <v>157</v>
      </c>
      <c r="EL169" s="11">
        <v>163</v>
      </c>
      <c r="EN169" s="11">
        <f t="shared" si="253"/>
        <v>165</v>
      </c>
      <c r="EO169" s="11" t="str">
        <f t="shared" si="254"/>
        <v>(166)</v>
      </c>
    </row>
    <row r="170" spans="1:145" ht="15.75">
      <c r="A170" s="8" t="str">
        <f t="shared" si="206"/>
        <v>166(167)</v>
      </c>
      <c r="B170" s="9" t="s">
        <v>73</v>
      </c>
      <c r="C170" s="10" t="s">
        <v>38</v>
      </c>
      <c r="D170" s="21">
        <f t="shared" si="207"/>
        <v>156</v>
      </c>
      <c r="E170" s="19"/>
      <c r="F170" s="15">
        <f t="shared" si="208"/>
        <v>1</v>
      </c>
      <c r="G170" s="20">
        <f t="shared" si="209"/>
        <v>78</v>
      </c>
      <c r="H170" s="19"/>
      <c r="I170" s="15"/>
      <c r="J170" s="15"/>
      <c r="K170" s="15"/>
      <c r="L170" s="15"/>
      <c r="M170" s="15"/>
      <c r="N170" s="15"/>
      <c r="O170" s="15"/>
      <c r="P170" s="15"/>
      <c r="Q170" s="15"/>
      <c r="R170" s="54"/>
      <c r="S170" s="30">
        <v>156</v>
      </c>
      <c r="T170" s="55"/>
      <c r="U170" s="15"/>
      <c r="V170" s="71"/>
      <c r="W170" s="71"/>
      <c r="X170" s="15"/>
      <c r="Y170" s="15"/>
      <c r="Z170" s="15"/>
      <c r="AA170" s="15"/>
      <c r="AB170" s="25">
        <f t="shared" si="210"/>
        <v>19</v>
      </c>
      <c r="AC170" s="78" t="str">
        <f t="shared" si="211"/>
        <v>-</v>
      </c>
      <c r="AD170" s="78" t="str">
        <f t="shared" si="212"/>
        <v>-</v>
      </c>
      <c r="AE170" s="18">
        <v>167</v>
      </c>
      <c r="AF170" s="34">
        <v>166</v>
      </c>
      <c r="AG170" s="34" t="str">
        <f t="shared" si="213"/>
        <v>-</v>
      </c>
      <c r="AK170" s="11">
        <f t="shared" si="214"/>
        <v>1</v>
      </c>
      <c r="AL170" s="11">
        <f t="shared" si="215"/>
        <v>1</v>
      </c>
      <c r="AM170" s="11">
        <f t="shared" si="216"/>
        <v>1</v>
      </c>
      <c r="AN170" s="11">
        <f t="shared" si="217"/>
        <v>1</v>
      </c>
      <c r="AO170" s="11">
        <f t="shared" si="218"/>
        <v>1</v>
      </c>
      <c r="AP170" s="11">
        <f t="shared" si="219"/>
        <v>1</v>
      </c>
      <c r="AQ170" s="11">
        <f t="shared" si="220"/>
        <v>1</v>
      </c>
      <c r="AR170" s="11">
        <f t="shared" si="221"/>
        <v>1</v>
      </c>
      <c r="AS170" s="11">
        <f t="shared" si="222"/>
        <v>1</v>
      </c>
      <c r="AT170" s="11">
        <f t="shared" si="223"/>
        <v>1</v>
      </c>
      <c r="AU170" s="11">
        <f t="shared" si="224"/>
        <v>2</v>
      </c>
      <c r="AV170" s="11">
        <f t="shared" si="225"/>
        <v>2</v>
      </c>
      <c r="AW170" s="11">
        <f t="shared" si="226"/>
        <v>1</v>
      </c>
      <c r="AX170" s="11">
        <f t="shared" si="227"/>
        <v>1</v>
      </c>
      <c r="AY170" s="11">
        <f t="shared" si="228"/>
        <v>1</v>
      </c>
      <c r="AZ170" s="11">
        <f t="shared" si="229"/>
        <v>1</v>
      </c>
      <c r="BA170" s="11">
        <f t="shared" si="230"/>
        <v>1</v>
      </c>
      <c r="BB170" s="11">
        <f t="shared" si="231"/>
        <v>1</v>
      </c>
      <c r="BC170" s="11">
        <f t="shared" si="232"/>
        <v>1</v>
      </c>
      <c r="BE170" s="11">
        <f t="shared" si="233"/>
        <v>2</v>
      </c>
      <c r="BH170" s="11">
        <f t="shared" si="234"/>
        <v>156</v>
      </c>
      <c r="BI170" s="11">
        <f t="shared" si="235"/>
      </c>
      <c r="BJ170" s="11">
        <f t="shared" si="236"/>
      </c>
      <c r="BK170" s="11">
        <f t="shared" si="237"/>
      </c>
      <c r="BL170" s="11">
        <f t="shared" si="238"/>
      </c>
      <c r="BM170" s="11">
        <f t="shared" si="239"/>
      </c>
      <c r="BN170" s="11">
        <f t="shared" si="240"/>
      </c>
      <c r="BO170" s="11">
        <f t="shared" si="241"/>
      </c>
      <c r="BP170" s="11">
        <f t="shared" si="242"/>
      </c>
      <c r="BQ170" s="11">
        <f t="shared" si="243"/>
      </c>
      <c r="BR170" s="11">
        <f t="shared" si="244"/>
      </c>
      <c r="BS170" s="11">
        <f t="shared" si="245"/>
      </c>
      <c r="BT170" s="11">
        <f t="shared" si="246"/>
      </c>
      <c r="BU170" s="11">
        <f t="shared" si="247"/>
      </c>
      <c r="BV170" s="11">
        <f t="shared" si="248"/>
      </c>
      <c r="BW170" s="11" t="str">
        <f t="shared" si="249"/>
        <v>-</v>
      </c>
      <c r="BX170" s="11" t="str">
        <f t="shared" si="250"/>
        <v>-</v>
      </c>
      <c r="BY170" s="11">
        <f t="shared" si="251"/>
        <v>15</v>
      </c>
      <c r="CA170">
        <f t="shared" si="252"/>
        <v>156</v>
      </c>
      <c r="EL170" s="11">
        <v>164</v>
      </c>
      <c r="EN170" s="11">
        <f t="shared" si="253"/>
        <v>166</v>
      </c>
      <c r="EO170" s="11" t="str">
        <f t="shared" si="254"/>
        <v>(167)</v>
      </c>
    </row>
    <row r="171" spans="1:145" ht="15.75">
      <c r="A171" s="8" t="str">
        <f t="shared" si="206"/>
        <v>167(168)</v>
      </c>
      <c r="B171" s="9" t="s">
        <v>159</v>
      </c>
      <c r="C171" s="10" t="s">
        <v>297</v>
      </c>
      <c r="D171" s="21">
        <f t="shared" si="207"/>
        <v>148</v>
      </c>
      <c r="E171" s="19"/>
      <c r="F171" s="15">
        <f t="shared" si="208"/>
        <v>1</v>
      </c>
      <c r="G171" s="20">
        <f t="shared" si="209"/>
        <v>74</v>
      </c>
      <c r="H171" s="19"/>
      <c r="I171" s="15"/>
      <c r="J171" s="15"/>
      <c r="K171" s="15"/>
      <c r="L171" s="15"/>
      <c r="M171" s="15"/>
      <c r="N171" s="15"/>
      <c r="O171" s="15"/>
      <c r="P171" s="15"/>
      <c r="Q171" s="15">
        <v>148</v>
      </c>
      <c r="R171" s="54"/>
      <c r="S171" s="30"/>
      <c r="T171" s="55"/>
      <c r="U171" s="15"/>
      <c r="V171" s="71"/>
      <c r="W171" s="71"/>
      <c r="X171" s="15"/>
      <c r="Y171" s="15"/>
      <c r="Z171" s="15"/>
      <c r="AA171" s="15"/>
      <c r="AB171" s="25">
        <f t="shared" si="210"/>
        <v>19</v>
      </c>
      <c r="AC171" s="78" t="str">
        <f t="shared" si="211"/>
        <v>-</v>
      </c>
      <c r="AD171" s="78" t="str">
        <f t="shared" si="212"/>
        <v>-</v>
      </c>
      <c r="AE171" s="18">
        <v>168</v>
      </c>
      <c r="AF171" s="34">
        <v>167</v>
      </c>
      <c r="AG171" s="34" t="str">
        <f t="shared" si="213"/>
        <v>-</v>
      </c>
      <c r="AK171" s="11">
        <f t="shared" si="214"/>
        <v>1</v>
      </c>
      <c r="AL171" s="11">
        <f t="shared" si="215"/>
        <v>1</v>
      </c>
      <c r="AM171" s="11">
        <f t="shared" si="216"/>
        <v>1</v>
      </c>
      <c r="AN171" s="11">
        <f t="shared" si="217"/>
        <v>1</v>
      </c>
      <c r="AO171" s="11">
        <f t="shared" si="218"/>
        <v>1</v>
      </c>
      <c r="AP171" s="11">
        <f t="shared" si="219"/>
        <v>1</v>
      </c>
      <c r="AQ171" s="11">
        <f t="shared" si="220"/>
        <v>1</v>
      </c>
      <c r="AR171" s="11">
        <f t="shared" si="221"/>
        <v>1</v>
      </c>
      <c r="AS171" s="11">
        <f t="shared" si="222"/>
        <v>2</v>
      </c>
      <c r="AT171" s="11">
        <f t="shared" si="223"/>
        <v>2</v>
      </c>
      <c r="AU171" s="11">
        <f t="shared" si="224"/>
        <v>1</v>
      </c>
      <c r="AV171" s="11">
        <f t="shared" si="225"/>
        <v>1</v>
      </c>
      <c r="AW171" s="11">
        <f t="shared" si="226"/>
        <v>1</v>
      </c>
      <c r="AX171" s="11">
        <f t="shared" si="227"/>
        <v>1</v>
      </c>
      <c r="AY171" s="11">
        <f t="shared" si="228"/>
        <v>1</v>
      </c>
      <c r="AZ171" s="11">
        <f t="shared" si="229"/>
        <v>1</v>
      </c>
      <c r="BA171" s="11">
        <f t="shared" si="230"/>
        <v>1</v>
      </c>
      <c r="BB171" s="11">
        <f t="shared" si="231"/>
        <v>1</v>
      </c>
      <c r="BC171" s="11">
        <f t="shared" si="232"/>
        <v>1</v>
      </c>
      <c r="BD171" s="11">
        <v>2</v>
      </c>
      <c r="BE171" s="11">
        <f t="shared" si="233"/>
        <v>3</v>
      </c>
      <c r="BH171" s="11">
        <f t="shared" si="234"/>
        <v>148</v>
      </c>
      <c r="BI171" s="11">
        <f t="shared" si="235"/>
      </c>
      <c r="BJ171" s="11">
        <f t="shared" si="236"/>
      </c>
      <c r="BK171" s="11">
        <f t="shared" si="237"/>
      </c>
      <c r="BL171" s="11">
        <f t="shared" si="238"/>
      </c>
      <c r="BM171" s="11">
        <f t="shared" si="239"/>
      </c>
      <c r="BN171" s="11">
        <f t="shared" si="240"/>
      </c>
      <c r="BO171" s="11">
        <f t="shared" si="241"/>
      </c>
      <c r="BP171" s="11">
        <f t="shared" si="242"/>
      </c>
      <c r="BQ171" s="11">
        <f t="shared" si="243"/>
      </c>
      <c r="BR171" s="11">
        <f t="shared" si="244"/>
      </c>
      <c r="BS171" s="11">
        <f t="shared" si="245"/>
      </c>
      <c r="BT171" s="11">
        <f t="shared" si="246"/>
      </c>
      <c r="BU171" s="11">
        <f t="shared" si="247"/>
      </c>
      <c r="BV171" s="11">
        <f t="shared" si="248"/>
      </c>
      <c r="BW171" s="11" t="str">
        <f t="shared" si="249"/>
        <v>-</v>
      </c>
      <c r="BX171" s="11" t="str">
        <f t="shared" si="250"/>
        <v>-</v>
      </c>
      <c r="BY171" s="11">
        <f t="shared" si="251"/>
        <v>15</v>
      </c>
      <c r="CA171">
        <f t="shared" si="252"/>
        <v>148</v>
      </c>
      <c r="EL171" s="11">
        <v>165</v>
      </c>
      <c r="EN171" s="11">
        <f t="shared" si="253"/>
        <v>167</v>
      </c>
      <c r="EO171" s="11" t="str">
        <f t="shared" si="254"/>
        <v>(168)</v>
      </c>
    </row>
    <row r="172" spans="1:145" ht="15.75">
      <c r="A172" s="8" t="str">
        <f t="shared" si="206"/>
        <v>168(169)</v>
      </c>
      <c r="B172" s="35" t="s">
        <v>116</v>
      </c>
      <c r="C172" s="10" t="s">
        <v>121</v>
      </c>
      <c r="D172" s="21">
        <f t="shared" si="207"/>
        <v>147</v>
      </c>
      <c r="E172" s="19"/>
      <c r="F172" s="15">
        <f t="shared" si="208"/>
        <v>1</v>
      </c>
      <c r="G172" s="20">
        <f t="shared" si="209"/>
        <v>73.5</v>
      </c>
      <c r="H172" s="19"/>
      <c r="I172" s="15"/>
      <c r="J172" s="15"/>
      <c r="K172" s="15"/>
      <c r="L172" s="15"/>
      <c r="M172" s="15"/>
      <c r="N172" s="15"/>
      <c r="O172" s="15"/>
      <c r="P172" s="15"/>
      <c r="Q172" s="15"/>
      <c r="R172" s="54"/>
      <c r="S172" s="30">
        <v>147</v>
      </c>
      <c r="T172" s="55"/>
      <c r="U172" s="15"/>
      <c r="V172" s="71"/>
      <c r="W172" s="71"/>
      <c r="X172" s="15"/>
      <c r="Y172" s="15"/>
      <c r="Z172" s="15"/>
      <c r="AA172" s="15"/>
      <c r="AB172" s="25">
        <f t="shared" si="210"/>
        <v>19</v>
      </c>
      <c r="AC172" s="78" t="str">
        <f t="shared" si="211"/>
        <v>-</v>
      </c>
      <c r="AD172" s="78" t="str">
        <f t="shared" si="212"/>
        <v>-</v>
      </c>
      <c r="AE172" s="18">
        <v>169</v>
      </c>
      <c r="AF172" s="34">
        <v>168</v>
      </c>
      <c r="AG172" s="34" t="str">
        <f t="shared" si="213"/>
        <v>-</v>
      </c>
      <c r="AK172" s="11">
        <f t="shared" si="214"/>
        <v>1</v>
      </c>
      <c r="AL172" s="11">
        <f t="shared" si="215"/>
        <v>1</v>
      </c>
      <c r="AM172" s="11">
        <f t="shared" si="216"/>
        <v>1</v>
      </c>
      <c r="AN172" s="11">
        <f t="shared" si="217"/>
        <v>1</v>
      </c>
      <c r="AO172" s="11">
        <f t="shared" si="218"/>
        <v>1</v>
      </c>
      <c r="AP172" s="11">
        <f t="shared" si="219"/>
        <v>1</v>
      </c>
      <c r="AQ172" s="11">
        <f t="shared" si="220"/>
        <v>1</v>
      </c>
      <c r="AR172" s="11">
        <f t="shared" si="221"/>
        <v>1</v>
      </c>
      <c r="AS172" s="11">
        <f t="shared" si="222"/>
        <v>1</v>
      </c>
      <c r="AT172" s="11">
        <f t="shared" si="223"/>
        <v>1</v>
      </c>
      <c r="AU172" s="11">
        <f t="shared" si="224"/>
        <v>2</v>
      </c>
      <c r="AV172" s="11">
        <f t="shared" si="225"/>
        <v>2</v>
      </c>
      <c r="AW172" s="11">
        <f t="shared" si="226"/>
        <v>1</v>
      </c>
      <c r="AX172" s="11">
        <f t="shared" si="227"/>
        <v>1</v>
      </c>
      <c r="AY172" s="11">
        <f t="shared" si="228"/>
        <v>1</v>
      </c>
      <c r="AZ172" s="11">
        <f t="shared" si="229"/>
        <v>1</v>
      </c>
      <c r="BA172" s="11">
        <f t="shared" si="230"/>
        <v>1</v>
      </c>
      <c r="BB172" s="11">
        <f t="shared" si="231"/>
        <v>1</v>
      </c>
      <c r="BC172" s="11">
        <f t="shared" si="232"/>
        <v>1</v>
      </c>
      <c r="BD172" s="11">
        <v>2</v>
      </c>
      <c r="BE172" s="11">
        <f t="shared" si="233"/>
        <v>3</v>
      </c>
      <c r="BH172" s="11">
        <f t="shared" si="234"/>
        <v>147</v>
      </c>
      <c r="BI172" s="11">
        <f t="shared" si="235"/>
      </c>
      <c r="BJ172" s="11">
        <f t="shared" si="236"/>
      </c>
      <c r="BK172" s="11">
        <f t="shared" si="237"/>
      </c>
      <c r="BL172" s="11">
        <f t="shared" si="238"/>
      </c>
      <c r="BM172" s="11">
        <f t="shared" si="239"/>
      </c>
      <c r="BN172" s="11">
        <f t="shared" si="240"/>
      </c>
      <c r="BO172" s="11">
        <f t="shared" si="241"/>
      </c>
      <c r="BP172" s="11">
        <f t="shared" si="242"/>
      </c>
      <c r="BQ172" s="11">
        <f t="shared" si="243"/>
      </c>
      <c r="BR172" s="11">
        <f t="shared" si="244"/>
      </c>
      <c r="BS172" s="11">
        <f t="shared" si="245"/>
      </c>
      <c r="BT172" s="11">
        <f t="shared" si="246"/>
      </c>
      <c r="BU172" s="11">
        <f t="shared" si="247"/>
      </c>
      <c r="BV172" s="11">
        <f t="shared" si="248"/>
      </c>
      <c r="BW172" s="11" t="str">
        <f t="shared" si="249"/>
        <v>-</v>
      </c>
      <c r="BX172" s="11" t="str">
        <f t="shared" si="250"/>
        <v>-</v>
      </c>
      <c r="BY172" s="11">
        <f t="shared" si="251"/>
        <v>15</v>
      </c>
      <c r="CA172">
        <f t="shared" si="252"/>
        <v>147</v>
      </c>
      <c r="EL172" s="11">
        <v>166</v>
      </c>
      <c r="EN172" s="11">
        <f t="shared" si="253"/>
        <v>168</v>
      </c>
      <c r="EO172" s="11" t="str">
        <f t="shared" si="254"/>
        <v>(169)</v>
      </c>
    </row>
    <row r="173" spans="1:145" ht="15.75">
      <c r="A173" s="8" t="str">
        <f t="shared" si="206"/>
        <v>169(170)</v>
      </c>
      <c r="B173" s="9" t="s">
        <v>197</v>
      </c>
      <c r="C173" s="36" t="s">
        <v>38</v>
      </c>
      <c r="D173" s="21">
        <f t="shared" si="207"/>
        <v>146</v>
      </c>
      <c r="E173" s="19"/>
      <c r="F173" s="15">
        <f t="shared" si="208"/>
        <v>1</v>
      </c>
      <c r="G173" s="20">
        <f t="shared" si="209"/>
        <v>73</v>
      </c>
      <c r="H173" s="19"/>
      <c r="I173" s="15"/>
      <c r="J173" s="15"/>
      <c r="K173" s="15"/>
      <c r="L173" s="15"/>
      <c r="M173" s="15">
        <v>146</v>
      </c>
      <c r="N173" s="15"/>
      <c r="O173" s="15"/>
      <c r="P173" s="15"/>
      <c r="Q173" s="15"/>
      <c r="R173" s="54"/>
      <c r="S173" s="30"/>
      <c r="T173" s="55"/>
      <c r="U173" s="15"/>
      <c r="V173" s="15"/>
      <c r="W173" s="71"/>
      <c r="X173" s="15"/>
      <c r="Y173" s="15"/>
      <c r="Z173" s="15"/>
      <c r="AA173" s="15"/>
      <c r="AB173" s="25">
        <f t="shared" si="210"/>
        <v>19</v>
      </c>
      <c r="AC173" s="78" t="str">
        <f t="shared" si="211"/>
        <v>-</v>
      </c>
      <c r="AD173" s="78" t="str">
        <f t="shared" si="212"/>
        <v>-</v>
      </c>
      <c r="AE173" s="18">
        <v>170</v>
      </c>
      <c r="AF173" s="34">
        <v>169</v>
      </c>
      <c r="AG173" s="34" t="str">
        <f t="shared" si="213"/>
        <v>-</v>
      </c>
      <c r="AK173" s="11">
        <f t="shared" si="214"/>
        <v>1</v>
      </c>
      <c r="AL173" s="11">
        <f t="shared" si="215"/>
        <v>1</v>
      </c>
      <c r="AM173" s="11">
        <f t="shared" si="216"/>
        <v>1</v>
      </c>
      <c r="AN173" s="11">
        <f t="shared" si="217"/>
        <v>1</v>
      </c>
      <c r="AO173" s="11">
        <f t="shared" si="218"/>
        <v>2</v>
      </c>
      <c r="AP173" s="11">
        <f t="shared" si="219"/>
        <v>2</v>
      </c>
      <c r="AQ173" s="11">
        <f t="shared" si="220"/>
        <v>1</v>
      </c>
      <c r="AR173" s="11">
        <f t="shared" si="221"/>
        <v>1</v>
      </c>
      <c r="AS173" s="11">
        <f t="shared" si="222"/>
        <v>1</v>
      </c>
      <c r="AT173" s="11">
        <f t="shared" si="223"/>
        <v>1</v>
      </c>
      <c r="AU173" s="11">
        <f t="shared" si="224"/>
        <v>1</v>
      </c>
      <c r="AV173" s="11">
        <f t="shared" si="225"/>
        <v>1</v>
      </c>
      <c r="AW173" s="11">
        <f t="shared" si="226"/>
        <v>1</v>
      </c>
      <c r="AX173" s="11">
        <f t="shared" si="227"/>
        <v>1</v>
      </c>
      <c r="AY173" s="11">
        <f t="shared" si="228"/>
        <v>1</v>
      </c>
      <c r="AZ173" s="11">
        <f t="shared" si="229"/>
        <v>1</v>
      </c>
      <c r="BA173" s="11">
        <f t="shared" si="230"/>
        <v>1</v>
      </c>
      <c r="BB173" s="11">
        <f t="shared" si="231"/>
        <v>1</v>
      </c>
      <c r="BC173" s="11">
        <f t="shared" si="232"/>
        <v>1</v>
      </c>
      <c r="BD173" s="11">
        <v>2</v>
      </c>
      <c r="BE173" s="11">
        <f t="shared" si="233"/>
        <v>3</v>
      </c>
      <c r="BH173" s="11">
        <f t="shared" si="234"/>
        <v>146</v>
      </c>
      <c r="BI173" s="11">
        <f t="shared" si="235"/>
      </c>
      <c r="BJ173" s="11">
        <f t="shared" si="236"/>
      </c>
      <c r="BK173" s="11">
        <f t="shared" si="237"/>
      </c>
      <c r="BL173" s="11">
        <f t="shared" si="238"/>
      </c>
      <c r="BM173" s="11">
        <f t="shared" si="239"/>
      </c>
      <c r="BN173" s="11">
        <f t="shared" si="240"/>
      </c>
      <c r="BO173" s="11">
        <f t="shared" si="241"/>
      </c>
      <c r="BP173" s="11">
        <f t="shared" si="242"/>
      </c>
      <c r="BQ173" s="11">
        <f t="shared" si="243"/>
      </c>
      <c r="BR173" s="11">
        <f t="shared" si="244"/>
      </c>
      <c r="BS173" s="11">
        <f t="shared" si="245"/>
      </c>
      <c r="BT173" s="11">
        <f t="shared" si="246"/>
      </c>
      <c r="BU173" s="11">
        <f t="shared" si="247"/>
      </c>
      <c r="BV173" s="11">
        <f t="shared" si="248"/>
      </c>
      <c r="BW173" s="11" t="str">
        <f t="shared" si="249"/>
        <v>-</v>
      </c>
      <c r="BX173" s="11" t="str">
        <f t="shared" si="250"/>
        <v>-</v>
      </c>
      <c r="BY173" s="11">
        <f t="shared" si="251"/>
        <v>15</v>
      </c>
      <c r="CA173">
        <f t="shared" si="252"/>
        <v>146</v>
      </c>
      <c r="EL173" s="11">
        <v>167</v>
      </c>
      <c r="EN173" s="11">
        <f t="shared" si="253"/>
        <v>169</v>
      </c>
      <c r="EO173" s="11" t="str">
        <f t="shared" si="254"/>
        <v>(170)</v>
      </c>
    </row>
    <row r="174" spans="1:145" ht="15.75">
      <c r="A174" s="8" t="str">
        <f t="shared" si="206"/>
        <v>170(172)</v>
      </c>
      <c r="B174" s="9" t="s">
        <v>224</v>
      </c>
      <c r="C174" s="10" t="s">
        <v>55</v>
      </c>
      <c r="D174" s="21">
        <f t="shared" si="207"/>
        <v>144</v>
      </c>
      <c r="E174" s="19"/>
      <c r="F174" s="15">
        <f t="shared" si="208"/>
        <v>1</v>
      </c>
      <c r="G174" s="20">
        <f t="shared" si="209"/>
        <v>72</v>
      </c>
      <c r="H174" s="19"/>
      <c r="I174" s="15"/>
      <c r="J174" s="15"/>
      <c r="K174" s="15">
        <v>144</v>
      </c>
      <c r="L174" s="15"/>
      <c r="M174" s="15"/>
      <c r="N174" s="15"/>
      <c r="O174" s="15"/>
      <c r="P174" s="15"/>
      <c r="Q174" s="15"/>
      <c r="R174" s="54"/>
      <c r="S174" s="15"/>
      <c r="T174" s="55"/>
      <c r="U174" s="15"/>
      <c r="V174" s="15"/>
      <c r="W174" s="71"/>
      <c r="X174" s="15"/>
      <c r="Y174" s="15"/>
      <c r="Z174" s="15"/>
      <c r="AA174" s="15"/>
      <c r="AB174" s="25">
        <f t="shared" si="210"/>
        <v>19</v>
      </c>
      <c r="AC174" s="78" t="str">
        <f t="shared" si="211"/>
        <v>-</v>
      </c>
      <c r="AD174" s="78" t="str">
        <f t="shared" si="212"/>
        <v>-</v>
      </c>
      <c r="AE174" s="18">
        <v>172</v>
      </c>
      <c r="AF174" s="34">
        <v>170</v>
      </c>
      <c r="AG174" s="34" t="str">
        <f t="shared" si="213"/>
        <v>-</v>
      </c>
      <c r="AK174" s="11">
        <f t="shared" si="214"/>
        <v>1</v>
      </c>
      <c r="AL174" s="11">
        <f t="shared" si="215"/>
        <v>1</v>
      </c>
      <c r="AM174" s="11">
        <f t="shared" si="216"/>
        <v>2</v>
      </c>
      <c r="AN174" s="11">
        <f t="shared" si="217"/>
        <v>2</v>
      </c>
      <c r="AO174" s="11">
        <f t="shared" si="218"/>
        <v>1</v>
      </c>
      <c r="AP174" s="11">
        <f t="shared" si="219"/>
        <v>1</v>
      </c>
      <c r="AQ174" s="11">
        <f t="shared" si="220"/>
        <v>1</v>
      </c>
      <c r="AR174" s="11">
        <f t="shared" si="221"/>
        <v>1</v>
      </c>
      <c r="AS174" s="11">
        <f t="shared" si="222"/>
        <v>1</v>
      </c>
      <c r="AT174" s="11">
        <f t="shared" si="223"/>
        <v>1</v>
      </c>
      <c r="AU174" s="11">
        <f t="shared" si="224"/>
        <v>1</v>
      </c>
      <c r="AV174" s="11">
        <f t="shared" si="225"/>
        <v>1</v>
      </c>
      <c r="AW174" s="11">
        <f t="shared" si="226"/>
        <v>1</v>
      </c>
      <c r="AX174" s="11">
        <f t="shared" si="227"/>
        <v>1</v>
      </c>
      <c r="AY174" s="11">
        <f t="shared" si="228"/>
        <v>1</v>
      </c>
      <c r="AZ174" s="11">
        <f t="shared" si="229"/>
        <v>1</v>
      </c>
      <c r="BA174" s="11">
        <f t="shared" si="230"/>
        <v>1</v>
      </c>
      <c r="BB174" s="11">
        <f t="shared" si="231"/>
        <v>1</v>
      </c>
      <c r="BC174" s="11">
        <f t="shared" si="232"/>
        <v>1</v>
      </c>
      <c r="BD174" s="11">
        <v>2</v>
      </c>
      <c r="BE174" s="11">
        <f t="shared" si="233"/>
        <v>3</v>
      </c>
      <c r="BH174" s="11">
        <f t="shared" si="234"/>
        <v>144</v>
      </c>
      <c r="BI174" s="11">
        <f t="shared" si="235"/>
      </c>
      <c r="BJ174" s="11">
        <f t="shared" si="236"/>
      </c>
      <c r="BK174" s="11">
        <f t="shared" si="237"/>
      </c>
      <c r="BL174" s="11">
        <f t="shared" si="238"/>
      </c>
      <c r="BM174" s="11">
        <f t="shared" si="239"/>
      </c>
      <c r="BN174" s="11">
        <f t="shared" si="240"/>
      </c>
      <c r="BO174" s="11">
        <f t="shared" si="241"/>
      </c>
      <c r="BP174" s="11">
        <f t="shared" si="242"/>
      </c>
      <c r="BQ174" s="11">
        <f t="shared" si="243"/>
      </c>
      <c r="BR174" s="11">
        <f t="shared" si="244"/>
      </c>
      <c r="BS174" s="11">
        <f t="shared" si="245"/>
      </c>
      <c r="BT174" s="11">
        <f t="shared" si="246"/>
      </c>
      <c r="BU174" s="11">
        <f t="shared" si="247"/>
      </c>
      <c r="BV174" s="11">
        <f t="shared" si="248"/>
      </c>
      <c r="BW174" s="11" t="str">
        <f t="shared" si="249"/>
        <v>-</v>
      </c>
      <c r="BX174" s="11" t="str">
        <f t="shared" si="250"/>
        <v>-</v>
      </c>
      <c r="BY174" s="11">
        <f t="shared" si="251"/>
        <v>15</v>
      </c>
      <c r="CA174">
        <f t="shared" si="252"/>
        <v>144</v>
      </c>
      <c r="EL174" s="11">
        <v>168</v>
      </c>
      <c r="EN174" s="11">
        <f t="shared" si="253"/>
        <v>170</v>
      </c>
      <c r="EO174" s="11" t="str">
        <f t="shared" si="254"/>
        <v>(172)</v>
      </c>
    </row>
    <row r="175" spans="1:145" ht="15.75">
      <c r="A175" s="8" t="str">
        <f t="shared" si="162"/>
        <v>171(152)</v>
      </c>
      <c r="B175" s="9" t="s">
        <v>247</v>
      </c>
      <c r="C175" s="10" t="s">
        <v>34</v>
      </c>
      <c r="D175" s="21">
        <f t="shared" si="207"/>
        <v>143</v>
      </c>
      <c r="E175" s="19"/>
      <c r="F175" s="15">
        <f t="shared" si="208"/>
        <v>1</v>
      </c>
      <c r="G175" s="20">
        <f t="shared" si="209"/>
        <v>71.5</v>
      </c>
      <c r="H175" s="19"/>
      <c r="I175" s="15"/>
      <c r="J175" s="15">
        <v>143</v>
      </c>
      <c r="K175" s="15"/>
      <c r="L175" s="15"/>
      <c r="M175" s="15"/>
      <c r="N175" s="15"/>
      <c r="O175" s="15"/>
      <c r="P175" s="15"/>
      <c r="Q175" s="15"/>
      <c r="R175" s="54"/>
      <c r="S175" s="30"/>
      <c r="T175" s="55"/>
      <c r="U175" s="15"/>
      <c r="V175" s="71"/>
      <c r="W175" s="71"/>
      <c r="X175" s="15"/>
      <c r="Y175" s="15"/>
      <c r="Z175" s="15"/>
      <c r="AA175" s="15"/>
      <c r="AB175" s="25">
        <f t="shared" si="210"/>
        <v>19</v>
      </c>
      <c r="AC175" s="78" t="str">
        <f t="shared" si="211"/>
        <v>-</v>
      </c>
      <c r="AD175" s="78" t="str">
        <f t="shared" si="212"/>
        <v>-</v>
      </c>
      <c r="AE175" s="18">
        <v>152</v>
      </c>
      <c r="AF175" s="34">
        <v>171</v>
      </c>
      <c r="AG175" s="34" t="str">
        <f t="shared" si="205"/>
        <v>-</v>
      </c>
      <c r="AK175" s="11">
        <f aca="true" t="shared" si="255" ref="AK175:AK204">COUNT($I$3,I175,H175)</f>
        <v>1</v>
      </c>
      <c r="AL175" s="11">
        <f aca="true" t="shared" si="256" ref="AL175:AL204">COUNT($J$3,J175,I175)</f>
        <v>2</v>
      </c>
      <c r="AM175" s="11">
        <f aca="true" t="shared" si="257" ref="AM175:AM204">COUNT($K$3,K175,J175)</f>
        <v>2</v>
      </c>
      <c r="AN175" s="11">
        <f aca="true" t="shared" si="258" ref="AN175:AN204">COUNT($L$3,L175,K175)</f>
        <v>1</v>
      </c>
      <c r="AO175" s="11">
        <f aca="true" t="shared" si="259" ref="AO175:AO204">COUNT($M$3,M175,L175)</f>
        <v>1</v>
      </c>
      <c r="AP175" s="11">
        <f aca="true" t="shared" si="260" ref="AP175:AP204">COUNT($N$3,N175,M175)</f>
        <v>1</v>
      </c>
      <c r="AQ175" s="11">
        <f aca="true" t="shared" si="261" ref="AQ175:AQ204">COUNT($O$3,O175,N175)</f>
        <v>1</v>
      </c>
      <c r="AR175" s="11">
        <f aca="true" t="shared" si="262" ref="AR175:AR204">COUNT($P$3,P175,O175)</f>
        <v>1</v>
      </c>
      <c r="AS175" s="11">
        <f aca="true" t="shared" si="263" ref="AS175:AS204">COUNT($Q$3,Q175,P175)</f>
        <v>1</v>
      </c>
      <c r="AT175" s="11">
        <f aca="true" t="shared" si="264" ref="AT175:AT204">COUNT($R$3,R175,Q175)</f>
        <v>1</v>
      </c>
      <c r="AU175" s="11">
        <f aca="true" t="shared" si="265" ref="AU175:AU204">COUNT($S$3,S175,R175)</f>
        <v>1</v>
      </c>
      <c r="AV175" s="11">
        <f aca="true" t="shared" si="266" ref="AV175:AV204">COUNT($T$3,T175,S175)</f>
        <v>1</v>
      </c>
      <c r="AW175" s="11">
        <f aca="true" t="shared" si="267" ref="AW175:AW204">COUNT($U$3,U175,T175)</f>
        <v>1</v>
      </c>
      <c r="AX175" s="11">
        <f aca="true" t="shared" si="268" ref="AX175:AX204">COUNT($V$3,V175,U175)</f>
        <v>1</v>
      </c>
      <c r="AY175" s="11">
        <f aca="true" t="shared" si="269" ref="AY175:AY204">COUNT($W$3,W175,V175)</f>
        <v>1</v>
      </c>
      <c r="AZ175" s="11">
        <f aca="true" t="shared" si="270" ref="AZ175:AZ204">COUNT($X$3,X175,W175)</f>
        <v>1</v>
      </c>
      <c r="BA175" s="11">
        <f aca="true" t="shared" si="271" ref="BA175:BA204">COUNT($Y$3,Y175,X175)</f>
        <v>1</v>
      </c>
      <c r="BB175" s="11">
        <f aca="true" t="shared" si="272" ref="BB175:BB204">COUNT($Z$3,Z175,Y175)</f>
        <v>1</v>
      </c>
      <c r="BC175" s="11">
        <f aca="true" t="shared" si="273" ref="BC175:BC204">COUNT($AA$3,AA175,Z175)</f>
        <v>1</v>
      </c>
      <c r="BE175" s="11">
        <f aca="true" t="shared" si="274" ref="BE175:BE204">COUNTIF(AK175:BD175,"&gt;1")</f>
        <v>2</v>
      </c>
      <c r="BH175" s="11">
        <f aca="true" t="shared" si="275" ref="BH175:BH204">IF($F175&gt;0,LARGE($I175:$AA175,1),"")</f>
        <v>143</v>
      </c>
      <c r="BI175" s="11">
        <f aca="true" t="shared" si="276" ref="BI175:BI198">IF($F175&gt;1,LARGE($I175:$AA175,2),"")</f>
      </c>
      <c r="BJ175" s="11">
        <f aca="true" t="shared" si="277" ref="BJ175:BJ198">IF($F175&gt;2,LARGE($I175:$AA175,3),"")</f>
      </c>
      <c r="BK175" s="11">
        <f aca="true" t="shared" si="278" ref="BK175:BK198">IF($F175&gt;3,LARGE($I175:$AA175,4),"")</f>
      </c>
      <c r="BL175" s="11">
        <f aca="true" t="shared" si="279" ref="BL175:BL198">IF($F175&gt;4,LARGE($I175:$AA175,5),"")</f>
      </c>
      <c r="BM175" s="11">
        <f aca="true" t="shared" si="280" ref="BM175:BM198">IF($F175&gt;5,LARGE($I175:$AA175,6),"")</f>
      </c>
      <c r="BN175" s="11">
        <f aca="true" t="shared" si="281" ref="BN175:BN198">IF($F175&gt;6,LARGE($I175:$AA175,7),"")</f>
      </c>
      <c r="BO175" s="11">
        <f aca="true" t="shared" si="282" ref="BO175:BO198">IF($F175&gt;7,LARGE($I175:$AA175,8),"")</f>
      </c>
      <c r="BP175" s="11">
        <f aca="true" t="shared" si="283" ref="BP175:BP198">IF($F175&gt;8,LARGE($I175:$AA175,9),"")</f>
      </c>
      <c r="BQ175" s="11">
        <f aca="true" t="shared" si="284" ref="BQ175:BQ198">IF($F175&gt;9,LARGE($I175:$AA175,10),"")</f>
      </c>
      <c r="BR175" s="11">
        <f aca="true" t="shared" si="285" ref="BR175:BR198">IF($F175&gt;10,LARGE($I175:$AA175,11),"")</f>
      </c>
      <c r="BS175" s="11">
        <f aca="true" t="shared" si="286" ref="BS175:BS198">IF($F175&gt;11,LARGE($I175:$AA175,12),"")</f>
      </c>
      <c r="BT175" s="11">
        <f aca="true" t="shared" si="287" ref="BT175:BT198">IF($F175&gt;12,LARGE($I175:$AA175,13),"")</f>
      </c>
      <c r="BU175" s="11">
        <f aca="true" t="shared" si="288" ref="BU175:BU198">IF($F175&gt;13,LARGE($I175:$AA175,14),"")</f>
      </c>
      <c r="BV175" s="11">
        <f aca="true" t="shared" si="289" ref="BV175:BV198">IF($F175&gt;14,LARGE($I175:$AA175,15),"")</f>
      </c>
      <c r="BW175" s="11" t="str">
        <f aca="true" t="shared" si="290" ref="BW175:BW204">IF($F175&gt;13,LARGE($I175:$AA175,14),"-")</f>
        <v>-</v>
      </c>
      <c r="BX175" s="11" t="str">
        <f aca="true" t="shared" si="291" ref="BX175:BX204">IF($F175&gt;14,LARGE($I175:$AA175,15),"-")</f>
        <v>-</v>
      </c>
      <c r="BY175" s="11">
        <f aca="true" t="shared" si="292" ref="BY175:BY204">SUM(AB175-F175)-3</f>
        <v>15</v>
      </c>
      <c r="CA175">
        <f aca="true" t="shared" si="293" ref="CA175:CA204">SUM(BH175:BV175)</f>
        <v>143</v>
      </c>
      <c r="EL175" s="11">
        <v>170</v>
      </c>
      <c r="EN175" s="11">
        <f aca="true" t="shared" si="294" ref="EN175:EN192">IF(BE175&gt;1,AF175,"")</f>
        <v>171</v>
      </c>
      <c r="EO175" s="11" t="str">
        <f aca="true" t="shared" si="295" ref="EO175:EO192">IF(BE175&gt;1,"("&amp;AE175&amp;")","("&amp;AG175&amp;")")</f>
        <v>(152)</v>
      </c>
    </row>
    <row r="176" spans="1:145" ht="15.75">
      <c r="A176" s="8" t="str">
        <f t="shared" si="162"/>
        <v>172(173)</v>
      </c>
      <c r="B176" s="9" t="s">
        <v>175</v>
      </c>
      <c r="C176" s="10" t="s">
        <v>62</v>
      </c>
      <c r="D176" s="21">
        <f t="shared" si="207"/>
        <v>137</v>
      </c>
      <c r="E176" s="19"/>
      <c r="F176" s="15">
        <f t="shared" si="208"/>
        <v>1</v>
      </c>
      <c r="G176" s="20">
        <f t="shared" si="209"/>
        <v>68.5</v>
      </c>
      <c r="H176" s="19"/>
      <c r="I176" s="15"/>
      <c r="J176" s="15"/>
      <c r="K176" s="15"/>
      <c r="L176" s="15"/>
      <c r="M176" s="15"/>
      <c r="N176" s="15"/>
      <c r="O176" s="15"/>
      <c r="P176" s="15"/>
      <c r="Q176" s="15">
        <v>137</v>
      </c>
      <c r="R176" s="54"/>
      <c r="S176" s="30"/>
      <c r="T176" s="55"/>
      <c r="U176" s="15"/>
      <c r="V176" s="15"/>
      <c r="W176" s="71"/>
      <c r="X176" s="15"/>
      <c r="Y176" s="15"/>
      <c r="Z176" s="15"/>
      <c r="AA176" s="15"/>
      <c r="AB176" s="25">
        <f t="shared" si="210"/>
        <v>19</v>
      </c>
      <c r="AC176" s="78" t="str">
        <f t="shared" si="211"/>
        <v>-</v>
      </c>
      <c r="AD176" s="78" t="str">
        <f t="shared" si="212"/>
        <v>-</v>
      </c>
      <c r="AE176" s="18">
        <v>173</v>
      </c>
      <c r="AF176" s="34">
        <v>172</v>
      </c>
      <c r="AG176" s="34" t="str">
        <f t="shared" si="205"/>
        <v>-</v>
      </c>
      <c r="AK176" s="11">
        <f t="shared" si="255"/>
        <v>1</v>
      </c>
      <c r="AL176" s="11">
        <f t="shared" si="256"/>
        <v>1</v>
      </c>
      <c r="AM176" s="11">
        <f t="shared" si="257"/>
        <v>1</v>
      </c>
      <c r="AN176" s="11">
        <f t="shared" si="258"/>
        <v>1</v>
      </c>
      <c r="AO176" s="11">
        <f t="shared" si="259"/>
        <v>1</v>
      </c>
      <c r="AP176" s="11">
        <f t="shared" si="260"/>
        <v>1</v>
      </c>
      <c r="AQ176" s="11">
        <f t="shared" si="261"/>
        <v>1</v>
      </c>
      <c r="AR176" s="11">
        <f t="shared" si="262"/>
        <v>1</v>
      </c>
      <c r="AS176" s="11">
        <f t="shared" si="263"/>
        <v>2</v>
      </c>
      <c r="AT176" s="11">
        <f t="shared" si="264"/>
        <v>2</v>
      </c>
      <c r="AU176" s="11">
        <f t="shared" si="265"/>
        <v>1</v>
      </c>
      <c r="AV176" s="11">
        <f t="shared" si="266"/>
        <v>1</v>
      </c>
      <c r="AW176" s="11">
        <f t="shared" si="267"/>
        <v>1</v>
      </c>
      <c r="AX176" s="11">
        <f t="shared" si="268"/>
        <v>1</v>
      </c>
      <c r="AY176" s="11">
        <f t="shared" si="269"/>
        <v>1</v>
      </c>
      <c r="AZ176" s="11">
        <f t="shared" si="270"/>
        <v>1</v>
      </c>
      <c r="BA176" s="11">
        <f t="shared" si="271"/>
        <v>1</v>
      </c>
      <c r="BB176" s="11">
        <f t="shared" si="272"/>
        <v>1</v>
      </c>
      <c r="BC176" s="11">
        <f t="shared" si="273"/>
        <v>1</v>
      </c>
      <c r="BE176" s="11">
        <f t="shared" si="274"/>
        <v>2</v>
      </c>
      <c r="BH176" s="11">
        <f t="shared" si="275"/>
        <v>137</v>
      </c>
      <c r="BI176" s="11">
        <f t="shared" si="276"/>
      </c>
      <c r="BJ176" s="11">
        <f t="shared" si="277"/>
      </c>
      <c r="BK176" s="11">
        <f t="shared" si="278"/>
      </c>
      <c r="BL176" s="11">
        <f t="shared" si="279"/>
      </c>
      <c r="BM176" s="11">
        <f t="shared" si="280"/>
      </c>
      <c r="BN176" s="11">
        <f t="shared" si="281"/>
      </c>
      <c r="BO176" s="11">
        <f t="shared" si="282"/>
      </c>
      <c r="BP176" s="11">
        <f t="shared" si="283"/>
      </c>
      <c r="BQ176" s="11">
        <f t="shared" si="284"/>
      </c>
      <c r="BR176" s="11">
        <f t="shared" si="285"/>
      </c>
      <c r="BS176" s="11">
        <f t="shared" si="286"/>
      </c>
      <c r="BT176" s="11">
        <f t="shared" si="287"/>
      </c>
      <c r="BU176" s="11">
        <f t="shared" si="288"/>
      </c>
      <c r="BV176" s="11">
        <f t="shared" si="289"/>
      </c>
      <c r="BW176" s="11" t="str">
        <f t="shared" si="290"/>
        <v>-</v>
      </c>
      <c r="BX176" s="11" t="str">
        <f t="shared" si="291"/>
        <v>-</v>
      </c>
      <c r="BY176" s="11">
        <f t="shared" si="292"/>
        <v>15</v>
      </c>
      <c r="CA176">
        <f t="shared" si="293"/>
        <v>137</v>
      </c>
      <c r="EL176" s="11">
        <v>172</v>
      </c>
      <c r="EN176" s="11">
        <f t="shared" si="294"/>
        <v>172</v>
      </c>
      <c r="EO176" s="11" t="str">
        <f t="shared" si="295"/>
        <v>(173)</v>
      </c>
    </row>
    <row r="177" spans="1:145" ht="15.75">
      <c r="A177" s="8" t="str">
        <f t="shared" si="162"/>
        <v>173(174)</v>
      </c>
      <c r="B177" s="9" t="s">
        <v>293</v>
      </c>
      <c r="C177" s="10" t="s">
        <v>120</v>
      </c>
      <c r="D177" s="21">
        <f t="shared" si="207"/>
        <v>135</v>
      </c>
      <c r="E177" s="19"/>
      <c r="F177" s="15">
        <f t="shared" si="208"/>
        <v>1</v>
      </c>
      <c r="G177" s="20">
        <f t="shared" si="209"/>
        <v>67.5</v>
      </c>
      <c r="H177" s="19"/>
      <c r="I177" s="15"/>
      <c r="J177" s="15"/>
      <c r="K177" s="15"/>
      <c r="L177" s="15"/>
      <c r="M177" s="15"/>
      <c r="N177" s="15"/>
      <c r="O177" s="15"/>
      <c r="P177" s="15"/>
      <c r="Q177" s="15">
        <v>135</v>
      </c>
      <c r="R177" s="54"/>
      <c r="S177" s="30"/>
      <c r="T177" s="55"/>
      <c r="U177" s="15"/>
      <c r="V177" s="71"/>
      <c r="W177" s="71"/>
      <c r="X177" s="15"/>
      <c r="Y177" s="15"/>
      <c r="Z177" s="15"/>
      <c r="AA177" s="15"/>
      <c r="AB177" s="25">
        <f t="shared" si="210"/>
        <v>19</v>
      </c>
      <c r="AC177" s="78" t="str">
        <f t="shared" si="211"/>
        <v>-</v>
      </c>
      <c r="AD177" s="78" t="str">
        <f t="shared" si="212"/>
        <v>-</v>
      </c>
      <c r="AE177" s="18">
        <v>174</v>
      </c>
      <c r="AF177" s="34">
        <v>173</v>
      </c>
      <c r="AG177" s="34" t="str">
        <f t="shared" si="205"/>
        <v>-</v>
      </c>
      <c r="AK177" s="11">
        <f t="shared" si="255"/>
        <v>1</v>
      </c>
      <c r="AL177" s="11">
        <f t="shared" si="256"/>
        <v>1</v>
      </c>
      <c r="AM177" s="11">
        <f t="shared" si="257"/>
        <v>1</v>
      </c>
      <c r="AN177" s="11">
        <f t="shared" si="258"/>
        <v>1</v>
      </c>
      <c r="AO177" s="11">
        <f t="shared" si="259"/>
        <v>1</v>
      </c>
      <c r="AP177" s="11">
        <f t="shared" si="260"/>
        <v>1</v>
      </c>
      <c r="AQ177" s="11">
        <f t="shared" si="261"/>
        <v>1</v>
      </c>
      <c r="AR177" s="11">
        <f t="shared" si="262"/>
        <v>1</v>
      </c>
      <c r="AS177" s="11">
        <f t="shared" si="263"/>
        <v>2</v>
      </c>
      <c r="AT177" s="11">
        <f t="shared" si="264"/>
        <v>2</v>
      </c>
      <c r="AU177" s="11">
        <f t="shared" si="265"/>
        <v>1</v>
      </c>
      <c r="AV177" s="11">
        <f t="shared" si="266"/>
        <v>1</v>
      </c>
      <c r="AW177" s="11">
        <f t="shared" si="267"/>
        <v>1</v>
      </c>
      <c r="AX177" s="11">
        <f t="shared" si="268"/>
        <v>1</v>
      </c>
      <c r="AY177" s="11">
        <f t="shared" si="269"/>
        <v>1</v>
      </c>
      <c r="AZ177" s="11">
        <f t="shared" si="270"/>
        <v>1</v>
      </c>
      <c r="BA177" s="11">
        <f t="shared" si="271"/>
        <v>1</v>
      </c>
      <c r="BB177" s="11">
        <f t="shared" si="272"/>
        <v>1</v>
      </c>
      <c r="BC177" s="11">
        <f t="shared" si="273"/>
        <v>1</v>
      </c>
      <c r="BD177" s="11">
        <v>2</v>
      </c>
      <c r="BE177" s="11">
        <f t="shared" si="274"/>
        <v>3</v>
      </c>
      <c r="BH177" s="11">
        <f t="shared" si="275"/>
        <v>135</v>
      </c>
      <c r="BI177" s="11">
        <f t="shared" si="276"/>
      </c>
      <c r="BJ177" s="11">
        <f t="shared" si="277"/>
      </c>
      <c r="BK177" s="11">
        <f t="shared" si="278"/>
      </c>
      <c r="BL177" s="11">
        <f t="shared" si="279"/>
      </c>
      <c r="BM177" s="11">
        <f t="shared" si="280"/>
      </c>
      <c r="BN177" s="11">
        <f t="shared" si="281"/>
      </c>
      <c r="BO177" s="11">
        <f t="shared" si="282"/>
      </c>
      <c r="BP177" s="11">
        <f t="shared" si="283"/>
      </c>
      <c r="BQ177" s="11">
        <f t="shared" si="284"/>
      </c>
      <c r="BR177" s="11">
        <f t="shared" si="285"/>
      </c>
      <c r="BS177" s="11">
        <f t="shared" si="286"/>
      </c>
      <c r="BT177" s="11">
        <f t="shared" si="287"/>
      </c>
      <c r="BU177" s="11">
        <f t="shared" si="288"/>
      </c>
      <c r="BV177" s="11">
        <f t="shared" si="289"/>
      </c>
      <c r="BW177" s="11" t="str">
        <f t="shared" si="290"/>
        <v>-</v>
      </c>
      <c r="BX177" s="11" t="str">
        <f t="shared" si="291"/>
        <v>-</v>
      </c>
      <c r="BY177" s="11">
        <f t="shared" si="292"/>
        <v>15</v>
      </c>
      <c r="CA177">
        <f t="shared" si="293"/>
        <v>135</v>
      </c>
      <c r="EL177" s="11">
        <v>173</v>
      </c>
      <c r="EN177" s="11">
        <f t="shared" si="294"/>
        <v>173</v>
      </c>
      <c r="EO177" s="11" t="str">
        <f t="shared" si="295"/>
        <v>(174)</v>
      </c>
    </row>
    <row r="178" spans="1:145" ht="15.75">
      <c r="A178" s="8" t="str">
        <f t="shared" si="162"/>
        <v>174(175)</v>
      </c>
      <c r="B178" s="9" t="s">
        <v>284</v>
      </c>
      <c r="C178" s="24" t="s">
        <v>34</v>
      </c>
      <c r="D178" s="21">
        <f t="shared" si="207"/>
        <v>132</v>
      </c>
      <c r="F178" s="15">
        <f t="shared" si="208"/>
        <v>1</v>
      </c>
      <c r="G178" s="20">
        <f t="shared" si="209"/>
        <v>66</v>
      </c>
      <c r="I178" s="24"/>
      <c r="J178" s="24"/>
      <c r="K178" s="24"/>
      <c r="L178" s="24"/>
      <c r="M178" s="24"/>
      <c r="N178" s="24"/>
      <c r="O178" s="24">
        <v>132</v>
      </c>
      <c r="P178" s="24"/>
      <c r="Q178" s="24"/>
      <c r="R178" s="86"/>
      <c r="S178" s="24"/>
      <c r="T178" s="87"/>
      <c r="U178" s="24"/>
      <c r="V178" s="24"/>
      <c r="W178" s="24"/>
      <c r="X178" s="24"/>
      <c r="Y178" s="24"/>
      <c r="Z178" s="24"/>
      <c r="AA178" s="24"/>
      <c r="AB178" s="25">
        <f t="shared" si="210"/>
        <v>19</v>
      </c>
      <c r="AC178" s="78" t="str">
        <f t="shared" si="211"/>
        <v>-</v>
      </c>
      <c r="AD178" s="78" t="str">
        <f t="shared" si="212"/>
        <v>-</v>
      </c>
      <c r="AE178" s="88">
        <v>175</v>
      </c>
      <c r="AF178" s="34">
        <v>174</v>
      </c>
      <c r="AG178" s="34" t="str">
        <f t="shared" si="205"/>
        <v>-</v>
      </c>
      <c r="AK178" s="11">
        <f t="shared" si="255"/>
        <v>1</v>
      </c>
      <c r="AL178" s="11">
        <f t="shared" si="256"/>
        <v>1</v>
      </c>
      <c r="AM178" s="11">
        <f t="shared" si="257"/>
        <v>1</v>
      </c>
      <c r="AN178" s="11">
        <f t="shared" si="258"/>
        <v>1</v>
      </c>
      <c r="AO178" s="11">
        <f t="shared" si="259"/>
        <v>1</v>
      </c>
      <c r="AP178" s="11">
        <f t="shared" si="260"/>
        <v>1</v>
      </c>
      <c r="AQ178" s="11">
        <f t="shared" si="261"/>
        <v>2</v>
      </c>
      <c r="AR178" s="11">
        <f t="shared" si="262"/>
        <v>2</v>
      </c>
      <c r="AS178" s="11">
        <f t="shared" si="263"/>
        <v>1</v>
      </c>
      <c r="AT178" s="11">
        <f t="shared" si="264"/>
        <v>1</v>
      </c>
      <c r="AU178" s="11">
        <f t="shared" si="265"/>
        <v>1</v>
      </c>
      <c r="AV178" s="11">
        <f t="shared" si="266"/>
        <v>1</v>
      </c>
      <c r="AW178" s="11">
        <f t="shared" si="267"/>
        <v>1</v>
      </c>
      <c r="AX178" s="11">
        <f t="shared" si="268"/>
        <v>1</v>
      </c>
      <c r="AY178" s="11">
        <f t="shared" si="269"/>
        <v>1</v>
      </c>
      <c r="AZ178" s="11">
        <f t="shared" si="270"/>
        <v>1</v>
      </c>
      <c r="BA178" s="11">
        <f t="shared" si="271"/>
        <v>1</v>
      </c>
      <c r="BB178" s="11">
        <f t="shared" si="272"/>
        <v>1</v>
      </c>
      <c r="BC178" s="11">
        <f t="shared" si="273"/>
        <v>1</v>
      </c>
      <c r="BE178" s="11">
        <f t="shared" si="274"/>
        <v>2</v>
      </c>
      <c r="BH178" s="11">
        <f t="shared" si="275"/>
        <v>132</v>
      </c>
      <c r="BI178" s="11">
        <f t="shared" si="276"/>
      </c>
      <c r="BJ178" s="11">
        <f t="shared" si="277"/>
      </c>
      <c r="BK178" s="11">
        <f t="shared" si="278"/>
      </c>
      <c r="BL178" s="11">
        <f t="shared" si="279"/>
      </c>
      <c r="BM178" s="11">
        <f t="shared" si="280"/>
      </c>
      <c r="BN178" s="11">
        <f t="shared" si="281"/>
      </c>
      <c r="BO178" s="11">
        <f t="shared" si="282"/>
      </c>
      <c r="BP178" s="11">
        <f t="shared" si="283"/>
      </c>
      <c r="BQ178" s="11">
        <f t="shared" si="284"/>
      </c>
      <c r="BR178" s="11">
        <f t="shared" si="285"/>
      </c>
      <c r="BS178" s="11">
        <f t="shared" si="286"/>
      </c>
      <c r="BT178" s="11">
        <f t="shared" si="287"/>
      </c>
      <c r="BU178" s="11">
        <f t="shared" si="288"/>
      </c>
      <c r="BV178" s="11">
        <f t="shared" si="289"/>
      </c>
      <c r="BW178" s="11" t="str">
        <f t="shared" si="290"/>
        <v>-</v>
      </c>
      <c r="BX178" s="11" t="str">
        <f t="shared" si="291"/>
        <v>-</v>
      </c>
      <c r="BY178" s="11">
        <f t="shared" si="292"/>
        <v>15</v>
      </c>
      <c r="CA178">
        <f t="shared" si="293"/>
        <v>132</v>
      </c>
      <c r="EL178" s="11">
        <v>175</v>
      </c>
      <c r="EN178" s="11">
        <f t="shared" si="294"/>
        <v>174</v>
      </c>
      <c r="EO178" s="11" t="str">
        <f t="shared" si="295"/>
        <v>(175)</v>
      </c>
    </row>
    <row r="179" spans="1:145" ht="15.75">
      <c r="A179" s="8" t="str">
        <f t="shared" si="162"/>
        <v>175(176)</v>
      </c>
      <c r="B179" s="9" t="s">
        <v>321</v>
      </c>
      <c r="C179" s="36" t="s">
        <v>121</v>
      </c>
      <c r="D179" s="21">
        <f t="shared" si="207"/>
        <v>131</v>
      </c>
      <c r="E179" s="19"/>
      <c r="F179" s="15">
        <f t="shared" si="208"/>
        <v>1</v>
      </c>
      <c r="G179" s="20">
        <f t="shared" si="209"/>
        <v>65.5</v>
      </c>
      <c r="H179" s="19"/>
      <c r="I179" s="15"/>
      <c r="J179" s="15"/>
      <c r="K179" s="15"/>
      <c r="L179" s="15"/>
      <c r="M179" s="15"/>
      <c r="N179" s="15"/>
      <c r="O179" s="15"/>
      <c r="P179" s="15"/>
      <c r="Q179" s="15"/>
      <c r="R179" s="54"/>
      <c r="S179" s="30"/>
      <c r="T179" s="55"/>
      <c r="U179" s="15"/>
      <c r="V179" s="15"/>
      <c r="W179" s="71"/>
      <c r="X179" s="15"/>
      <c r="Y179" s="15">
        <v>131</v>
      </c>
      <c r="Z179" s="15"/>
      <c r="AA179" s="15"/>
      <c r="AB179" s="25">
        <f t="shared" si="210"/>
        <v>19</v>
      </c>
      <c r="AC179" s="78" t="str">
        <f t="shared" si="211"/>
        <v>-</v>
      </c>
      <c r="AD179" s="78" t="str">
        <f t="shared" si="212"/>
        <v>-</v>
      </c>
      <c r="AE179" s="18">
        <v>176</v>
      </c>
      <c r="AF179" s="34">
        <v>175</v>
      </c>
      <c r="AG179" s="34" t="str">
        <f t="shared" si="205"/>
        <v>-</v>
      </c>
      <c r="AK179" s="11">
        <f t="shared" si="255"/>
        <v>1</v>
      </c>
      <c r="AL179" s="11">
        <f t="shared" si="256"/>
        <v>1</v>
      </c>
      <c r="AM179" s="11">
        <f t="shared" si="257"/>
        <v>1</v>
      </c>
      <c r="AN179" s="11">
        <f t="shared" si="258"/>
        <v>1</v>
      </c>
      <c r="AO179" s="11">
        <f t="shared" si="259"/>
        <v>1</v>
      </c>
      <c r="AP179" s="11">
        <f t="shared" si="260"/>
        <v>1</v>
      </c>
      <c r="AQ179" s="11">
        <f t="shared" si="261"/>
        <v>1</v>
      </c>
      <c r="AR179" s="11">
        <f t="shared" si="262"/>
        <v>1</v>
      </c>
      <c r="AS179" s="11">
        <f t="shared" si="263"/>
        <v>1</v>
      </c>
      <c r="AT179" s="11">
        <f t="shared" si="264"/>
        <v>1</v>
      </c>
      <c r="AU179" s="11">
        <f t="shared" si="265"/>
        <v>1</v>
      </c>
      <c r="AV179" s="11">
        <f t="shared" si="266"/>
        <v>1</v>
      </c>
      <c r="AW179" s="11">
        <f t="shared" si="267"/>
        <v>1</v>
      </c>
      <c r="AX179" s="11">
        <f t="shared" si="268"/>
        <v>1</v>
      </c>
      <c r="AY179" s="11">
        <f t="shared" si="269"/>
        <v>1</v>
      </c>
      <c r="AZ179" s="11">
        <f t="shared" si="270"/>
        <v>1</v>
      </c>
      <c r="BA179" s="11">
        <f t="shared" si="271"/>
        <v>2</v>
      </c>
      <c r="BB179" s="11">
        <f t="shared" si="272"/>
        <v>2</v>
      </c>
      <c r="BC179" s="11">
        <f t="shared" si="273"/>
        <v>1</v>
      </c>
      <c r="BD179" s="11">
        <v>2</v>
      </c>
      <c r="BE179" s="11">
        <f t="shared" si="274"/>
        <v>3</v>
      </c>
      <c r="BH179" s="11">
        <f t="shared" si="275"/>
        <v>131</v>
      </c>
      <c r="BI179" s="11">
        <f t="shared" si="276"/>
      </c>
      <c r="BJ179" s="11">
        <f t="shared" si="277"/>
      </c>
      <c r="BK179" s="11">
        <f t="shared" si="278"/>
      </c>
      <c r="BL179" s="11">
        <f t="shared" si="279"/>
      </c>
      <c r="BM179" s="11">
        <f t="shared" si="280"/>
      </c>
      <c r="BN179" s="11">
        <f t="shared" si="281"/>
      </c>
      <c r="BO179" s="11">
        <f t="shared" si="282"/>
      </c>
      <c r="BP179" s="11">
        <f t="shared" si="283"/>
      </c>
      <c r="BQ179" s="11">
        <f t="shared" si="284"/>
      </c>
      <c r="BR179" s="11">
        <f t="shared" si="285"/>
      </c>
      <c r="BS179" s="11">
        <f t="shared" si="286"/>
      </c>
      <c r="BT179" s="11">
        <f t="shared" si="287"/>
      </c>
      <c r="BU179" s="11">
        <f t="shared" si="288"/>
      </c>
      <c r="BV179" s="11">
        <f t="shared" si="289"/>
      </c>
      <c r="BW179" s="11" t="str">
        <f t="shared" si="290"/>
        <v>-</v>
      </c>
      <c r="BX179" s="11" t="str">
        <f t="shared" si="291"/>
        <v>-</v>
      </c>
      <c r="BY179" s="11">
        <f t="shared" si="292"/>
        <v>15</v>
      </c>
      <c r="CA179">
        <f t="shared" si="293"/>
        <v>131</v>
      </c>
      <c r="EL179" s="11">
        <v>176</v>
      </c>
      <c r="EN179" s="11">
        <f t="shared" si="294"/>
        <v>175</v>
      </c>
      <c r="EO179" s="11" t="str">
        <f t="shared" si="295"/>
        <v>(176)</v>
      </c>
    </row>
    <row r="180" spans="1:145" ht="15.75">
      <c r="A180" s="8" t="str">
        <f t="shared" si="162"/>
        <v>176(177)</v>
      </c>
      <c r="B180" s="9" t="s">
        <v>269</v>
      </c>
      <c r="C180" s="10" t="s">
        <v>120</v>
      </c>
      <c r="D180" s="21">
        <f t="shared" si="207"/>
        <v>122</v>
      </c>
      <c r="E180" s="19"/>
      <c r="F180" s="15">
        <f t="shared" si="208"/>
        <v>1</v>
      </c>
      <c r="G180" s="20">
        <f t="shared" si="209"/>
        <v>61</v>
      </c>
      <c r="H180" s="19"/>
      <c r="I180" s="15"/>
      <c r="J180" s="15">
        <v>122</v>
      </c>
      <c r="K180" s="15"/>
      <c r="L180" s="15"/>
      <c r="M180" s="15"/>
      <c r="N180" s="15"/>
      <c r="O180" s="15"/>
      <c r="P180" s="15"/>
      <c r="Q180" s="15"/>
      <c r="R180" s="54"/>
      <c r="S180" s="15"/>
      <c r="T180" s="55"/>
      <c r="U180" s="15"/>
      <c r="V180" s="15"/>
      <c r="W180" s="15"/>
      <c r="X180" s="15"/>
      <c r="Y180" s="15"/>
      <c r="Z180" s="15"/>
      <c r="AA180" s="15"/>
      <c r="AB180" s="25">
        <f t="shared" si="210"/>
        <v>19</v>
      </c>
      <c r="AC180" s="78" t="str">
        <f t="shared" si="211"/>
        <v>-</v>
      </c>
      <c r="AD180" s="78" t="str">
        <f t="shared" si="212"/>
        <v>-</v>
      </c>
      <c r="AE180" s="33">
        <v>177</v>
      </c>
      <c r="AF180" s="34">
        <v>176</v>
      </c>
      <c r="AG180" s="34" t="str">
        <f t="shared" si="205"/>
        <v>-</v>
      </c>
      <c r="AK180" s="11">
        <f t="shared" si="255"/>
        <v>1</v>
      </c>
      <c r="AL180" s="11">
        <f t="shared" si="256"/>
        <v>2</v>
      </c>
      <c r="AM180" s="11">
        <f t="shared" si="257"/>
        <v>2</v>
      </c>
      <c r="AN180" s="11">
        <f t="shared" si="258"/>
        <v>1</v>
      </c>
      <c r="AO180" s="11">
        <f t="shared" si="259"/>
        <v>1</v>
      </c>
      <c r="AP180" s="11">
        <f t="shared" si="260"/>
        <v>1</v>
      </c>
      <c r="AQ180" s="11">
        <f t="shared" si="261"/>
        <v>1</v>
      </c>
      <c r="AR180" s="11">
        <f t="shared" si="262"/>
        <v>1</v>
      </c>
      <c r="AS180" s="11">
        <f t="shared" si="263"/>
        <v>1</v>
      </c>
      <c r="AT180" s="11">
        <f t="shared" si="264"/>
        <v>1</v>
      </c>
      <c r="AU180" s="11">
        <f t="shared" si="265"/>
        <v>1</v>
      </c>
      <c r="AV180" s="11">
        <f t="shared" si="266"/>
        <v>1</v>
      </c>
      <c r="AW180" s="11">
        <f t="shared" si="267"/>
        <v>1</v>
      </c>
      <c r="AX180" s="11">
        <f t="shared" si="268"/>
        <v>1</v>
      </c>
      <c r="AY180" s="11">
        <f t="shared" si="269"/>
        <v>1</v>
      </c>
      <c r="AZ180" s="11">
        <f t="shared" si="270"/>
        <v>1</v>
      </c>
      <c r="BA180" s="11">
        <f t="shared" si="271"/>
        <v>1</v>
      </c>
      <c r="BB180" s="11">
        <f t="shared" si="272"/>
        <v>1</v>
      </c>
      <c r="BC180" s="11">
        <f t="shared" si="273"/>
        <v>1</v>
      </c>
      <c r="BD180" s="11">
        <v>2</v>
      </c>
      <c r="BE180" s="11">
        <f t="shared" si="274"/>
        <v>3</v>
      </c>
      <c r="BH180" s="11">
        <f t="shared" si="275"/>
        <v>122</v>
      </c>
      <c r="BI180" s="11">
        <f t="shared" si="276"/>
      </c>
      <c r="BJ180" s="11">
        <f t="shared" si="277"/>
      </c>
      <c r="BK180" s="11">
        <f t="shared" si="278"/>
      </c>
      <c r="BL180" s="11">
        <f t="shared" si="279"/>
      </c>
      <c r="BM180" s="11">
        <f t="shared" si="280"/>
      </c>
      <c r="BN180" s="11">
        <f t="shared" si="281"/>
      </c>
      <c r="BO180" s="11">
        <f t="shared" si="282"/>
      </c>
      <c r="BP180" s="11">
        <f t="shared" si="283"/>
      </c>
      <c r="BQ180" s="11">
        <f t="shared" si="284"/>
      </c>
      <c r="BR180" s="11">
        <f t="shared" si="285"/>
      </c>
      <c r="BS180" s="11">
        <f t="shared" si="286"/>
      </c>
      <c r="BT180" s="11">
        <f t="shared" si="287"/>
      </c>
      <c r="BU180" s="11">
        <f t="shared" si="288"/>
      </c>
      <c r="BV180" s="11">
        <f t="shared" si="289"/>
      </c>
      <c r="BW180" s="11" t="str">
        <f t="shared" si="290"/>
        <v>-</v>
      </c>
      <c r="BX180" s="11" t="str">
        <f t="shared" si="291"/>
        <v>-</v>
      </c>
      <c r="BY180" s="11">
        <f t="shared" si="292"/>
        <v>15</v>
      </c>
      <c r="CA180">
        <f t="shared" si="293"/>
        <v>122</v>
      </c>
      <c r="EL180" s="11">
        <v>177</v>
      </c>
      <c r="EN180" s="11">
        <f t="shared" si="294"/>
        <v>176</v>
      </c>
      <c r="EO180" s="11" t="str">
        <f t="shared" si="295"/>
        <v>(177)</v>
      </c>
    </row>
    <row r="181" spans="1:145" ht="15.75">
      <c r="A181" s="8" t="str">
        <f t="shared" si="162"/>
        <v>177(178)</v>
      </c>
      <c r="B181" s="9" t="s">
        <v>294</v>
      </c>
      <c r="C181" s="10" t="s">
        <v>120</v>
      </c>
      <c r="D181" s="21">
        <f t="shared" si="207"/>
        <v>116</v>
      </c>
      <c r="E181" s="19"/>
      <c r="F181" s="15">
        <f t="shared" si="208"/>
        <v>1</v>
      </c>
      <c r="G181" s="20">
        <f t="shared" si="209"/>
        <v>58</v>
      </c>
      <c r="H181" s="19"/>
      <c r="I181" s="15"/>
      <c r="J181" s="15"/>
      <c r="K181" s="15"/>
      <c r="L181" s="15"/>
      <c r="M181" s="15"/>
      <c r="N181" s="15"/>
      <c r="O181" s="15"/>
      <c r="P181" s="15"/>
      <c r="Q181" s="15">
        <v>116</v>
      </c>
      <c r="R181" s="54"/>
      <c r="S181" s="30"/>
      <c r="T181" s="55"/>
      <c r="U181" s="15"/>
      <c r="V181" s="71"/>
      <c r="W181" s="71"/>
      <c r="X181" s="15"/>
      <c r="Y181" s="15"/>
      <c r="Z181" s="15"/>
      <c r="AA181" s="15"/>
      <c r="AB181" s="25">
        <f t="shared" si="210"/>
        <v>19</v>
      </c>
      <c r="AC181" s="78" t="str">
        <f t="shared" si="211"/>
        <v>-</v>
      </c>
      <c r="AD181" s="78" t="str">
        <f t="shared" si="212"/>
        <v>-</v>
      </c>
      <c r="AE181" s="18">
        <v>178</v>
      </c>
      <c r="AF181" s="34">
        <v>177</v>
      </c>
      <c r="AG181" s="34" t="str">
        <f t="shared" si="205"/>
        <v>-</v>
      </c>
      <c r="AK181" s="11">
        <f t="shared" si="255"/>
        <v>1</v>
      </c>
      <c r="AL181" s="11">
        <f t="shared" si="256"/>
        <v>1</v>
      </c>
      <c r="AM181" s="11">
        <f t="shared" si="257"/>
        <v>1</v>
      </c>
      <c r="AN181" s="11">
        <f t="shared" si="258"/>
        <v>1</v>
      </c>
      <c r="AO181" s="11">
        <f t="shared" si="259"/>
        <v>1</v>
      </c>
      <c r="AP181" s="11">
        <f t="shared" si="260"/>
        <v>1</v>
      </c>
      <c r="AQ181" s="11">
        <f t="shared" si="261"/>
        <v>1</v>
      </c>
      <c r="AR181" s="11">
        <f t="shared" si="262"/>
        <v>1</v>
      </c>
      <c r="AS181" s="11">
        <f t="shared" si="263"/>
        <v>2</v>
      </c>
      <c r="AT181" s="11">
        <f t="shared" si="264"/>
        <v>2</v>
      </c>
      <c r="AU181" s="11">
        <f t="shared" si="265"/>
        <v>1</v>
      </c>
      <c r="AV181" s="11">
        <f t="shared" si="266"/>
        <v>1</v>
      </c>
      <c r="AW181" s="11">
        <f t="shared" si="267"/>
        <v>1</v>
      </c>
      <c r="AX181" s="11">
        <f t="shared" si="268"/>
        <v>1</v>
      </c>
      <c r="AY181" s="11">
        <f t="shared" si="269"/>
        <v>1</v>
      </c>
      <c r="AZ181" s="11">
        <f t="shared" si="270"/>
        <v>1</v>
      </c>
      <c r="BA181" s="11">
        <f t="shared" si="271"/>
        <v>1</v>
      </c>
      <c r="BB181" s="11">
        <f t="shared" si="272"/>
        <v>1</v>
      </c>
      <c r="BC181" s="11">
        <f t="shared" si="273"/>
        <v>1</v>
      </c>
      <c r="BD181" s="11">
        <v>2</v>
      </c>
      <c r="BE181" s="11">
        <f t="shared" si="274"/>
        <v>3</v>
      </c>
      <c r="BH181" s="11">
        <f t="shared" si="275"/>
        <v>116</v>
      </c>
      <c r="BI181" s="11">
        <f t="shared" si="276"/>
      </c>
      <c r="BJ181" s="11">
        <f t="shared" si="277"/>
      </c>
      <c r="BK181" s="11">
        <f t="shared" si="278"/>
      </c>
      <c r="BL181" s="11">
        <f t="shared" si="279"/>
      </c>
      <c r="BM181" s="11">
        <f t="shared" si="280"/>
      </c>
      <c r="BN181" s="11">
        <f t="shared" si="281"/>
      </c>
      <c r="BO181" s="11">
        <f t="shared" si="282"/>
      </c>
      <c r="BP181" s="11">
        <f t="shared" si="283"/>
      </c>
      <c r="BQ181" s="11">
        <f t="shared" si="284"/>
      </c>
      <c r="BR181" s="11">
        <f t="shared" si="285"/>
      </c>
      <c r="BS181" s="11">
        <f t="shared" si="286"/>
      </c>
      <c r="BT181" s="11">
        <f t="shared" si="287"/>
      </c>
      <c r="BU181" s="11">
        <f t="shared" si="288"/>
      </c>
      <c r="BV181" s="11">
        <f t="shared" si="289"/>
      </c>
      <c r="BW181" s="11" t="str">
        <f t="shared" si="290"/>
        <v>-</v>
      </c>
      <c r="BX181" s="11" t="str">
        <f t="shared" si="291"/>
        <v>-</v>
      </c>
      <c r="BY181" s="11">
        <f t="shared" si="292"/>
        <v>15</v>
      </c>
      <c r="CA181">
        <f t="shared" si="293"/>
        <v>116</v>
      </c>
      <c r="EL181" s="11">
        <v>178</v>
      </c>
      <c r="EN181" s="11">
        <f t="shared" si="294"/>
        <v>177</v>
      </c>
      <c r="EO181" s="11" t="str">
        <f t="shared" si="295"/>
        <v>(178)</v>
      </c>
    </row>
    <row r="182" spans="1:145" ht="15.75">
      <c r="A182" s="8" t="str">
        <f t="shared" si="162"/>
        <v>178(180)</v>
      </c>
      <c r="B182" s="9" t="s">
        <v>311</v>
      </c>
      <c r="C182" s="36" t="s">
        <v>271</v>
      </c>
      <c r="D182" s="21">
        <f t="shared" si="207"/>
        <v>114</v>
      </c>
      <c r="E182" s="19"/>
      <c r="F182" s="15">
        <f t="shared" si="208"/>
        <v>1</v>
      </c>
      <c r="G182" s="20">
        <f t="shared" si="209"/>
        <v>57</v>
      </c>
      <c r="H182" s="19"/>
      <c r="I182" s="15"/>
      <c r="J182" s="15"/>
      <c r="K182" s="15"/>
      <c r="L182" s="15"/>
      <c r="M182" s="15"/>
      <c r="N182" s="15"/>
      <c r="O182" s="15"/>
      <c r="P182" s="15"/>
      <c r="Q182" s="15"/>
      <c r="R182" s="54"/>
      <c r="S182" s="30"/>
      <c r="T182" s="55"/>
      <c r="U182" s="15">
        <v>114</v>
      </c>
      <c r="V182" s="71"/>
      <c r="W182" s="71"/>
      <c r="X182" s="15"/>
      <c r="Y182" s="15"/>
      <c r="Z182" s="15"/>
      <c r="AA182" s="15"/>
      <c r="AB182" s="25">
        <f t="shared" si="210"/>
        <v>19</v>
      </c>
      <c r="AC182" s="78" t="str">
        <f t="shared" si="211"/>
        <v>-</v>
      </c>
      <c r="AD182" s="78" t="str">
        <f t="shared" si="212"/>
        <v>-</v>
      </c>
      <c r="AE182" s="18">
        <v>180</v>
      </c>
      <c r="AF182" s="34">
        <v>178</v>
      </c>
      <c r="AG182" s="34" t="str">
        <f t="shared" si="205"/>
        <v>-</v>
      </c>
      <c r="AK182" s="11">
        <f t="shared" si="255"/>
        <v>1</v>
      </c>
      <c r="AL182" s="11">
        <f t="shared" si="256"/>
        <v>1</v>
      </c>
      <c r="AM182" s="11">
        <f t="shared" si="257"/>
        <v>1</v>
      </c>
      <c r="AN182" s="11">
        <f t="shared" si="258"/>
        <v>1</v>
      </c>
      <c r="AO182" s="11">
        <f t="shared" si="259"/>
        <v>1</v>
      </c>
      <c r="AP182" s="11">
        <f t="shared" si="260"/>
        <v>1</v>
      </c>
      <c r="AQ182" s="11">
        <f t="shared" si="261"/>
        <v>1</v>
      </c>
      <c r="AR182" s="11">
        <f t="shared" si="262"/>
        <v>1</v>
      </c>
      <c r="AS182" s="11">
        <f t="shared" si="263"/>
        <v>1</v>
      </c>
      <c r="AT182" s="11">
        <f t="shared" si="264"/>
        <v>1</v>
      </c>
      <c r="AU182" s="11">
        <f t="shared" si="265"/>
        <v>1</v>
      </c>
      <c r="AV182" s="11">
        <f t="shared" si="266"/>
        <v>1</v>
      </c>
      <c r="AW182" s="11">
        <f t="shared" si="267"/>
        <v>2</v>
      </c>
      <c r="AX182" s="11">
        <f t="shared" si="268"/>
        <v>2</v>
      </c>
      <c r="AY182" s="11">
        <f t="shared" si="269"/>
        <v>1</v>
      </c>
      <c r="AZ182" s="11">
        <f t="shared" si="270"/>
        <v>1</v>
      </c>
      <c r="BA182" s="11">
        <f t="shared" si="271"/>
        <v>1</v>
      </c>
      <c r="BB182" s="11">
        <f t="shared" si="272"/>
        <v>1</v>
      </c>
      <c r="BC182" s="11">
        <f t="shared" si="273"/>
        <v>1</v>
      </c>
      <c r="BD182" s="11">
        <v>2</v>
      </c>
      <c r="BE182" s="11">
        <f t="shared" si="274"/>
        <v>3</v>
      </c>
      <c r="BH182" s="11">
        <f t="shared" si="275"/>
        <v>114</v>
      </c>
      <c r="BI182" s="11">
        <f t="shared" si="276"/>
      </c>
      <c r="BJ182" s="11">
        <f t="shared" si="277"/>
      </c>
      <c r="BK182" s="11">
        <f t="shared" si="278"/>
      </c>
      <c r="BL182" s="11">
        <f t="shared" si="279"/>
      </c>
      <c r="BM182" s="11">
        <f t="shared" si="280"/>
      </c>
      <c r="BN182" s="11">
        <f t="shared" si="281"/>
      </c>
      <c r="BO182" s="11">
        <f t="shared" si="282"/>
      </c>
      <c r="BP182" s="11">
        <f t="shared" si="283"/>
      </c>
      <c r="BQ182" s="11">
        <f t="shared" si="284"/>
      </c>
      <c r="BR182" s="11">
        <f t="shared" si="285"/>
      </c>
      <c r="BS182" s="11">
        <f t="shared" si="286"/>
      </c>
      <c r="BT182" s="11">
        <f t="shared" si="287"/>
      </c>
      <c r="BU182" s="11">
        <f t="shared" si="288"/>
      </c>
      <c r="BV182" s="11">
        <f t="shared" si="289"/>
      </c>
      <c r="BW182" s="11" t="str">
        <f t="shared" si="290"/>
        <v>-</v>
      </c>
      <c r="BX182" s="11" t="str">
        <f t="shared" si="291"/>
        <v>-</v>
      </c>
      <c r="BY182" s="11">
        <f t="shared" si="292"/>
        <v>15</v>
      </c>
      <c r="CA182">
        <f t="shared" si="293"/>
        <v>114</v>
      </c>
      <c r="EL182" s="11">
        <v>180</v>
      </c>
      <c r="EN182" s="11">
        <f t="shared" si="294"/>
        <v>178</v>
      </c>
      <c r="EO182" s="11" t="str">
        <f t="shared" si="295"/>
        <v>(180)</v>
      </c>
    </row>
    <row r="183" spans="1:145" ht="15.75">
      <c r="A183" s="8" t="str">
        <f t="shared" si="162"/>
        <v>178(180)</v>
      </c>
      <c r="B183" s="9" t="s">
        <v>309</v>
      </c>
      <c r="C183" s="10" t="s">
        <v>83</v>
      </c>
      <c r="D183" s="21">
        <f t="shared" si="207"/>
        <v>114</v>
      </c>
      <c r="E183" s="19"/>
      <c r="F183" s="15">
        <f t="shared" si="208"/>
        <v>2</v>
      </c>
      <c r="G183" s="20">
        <f t="shared" si="209"/>
        <v>28.5</v>
      </c>
      <c r="H183" s="19"/>
      <c r="I183" s="15"/>
      <c r="J183" s="15"/>
      <c r="K183" s="15"/>
      <c r="L183" s="15"/>
      <c r="M183" s="15"/>
      <c r="N183" s="15"/>
      <c r="O183" s="15"/>
      <c r="P183" s="15"/>
      <c r="Q183" s="15"/>
      <c r="R183" s="54"/>
      <c r="S183" s="30"/>
      <c r="T183" s="55">
        <v>44</v>
      </c>
      <c r="U183" s="15"/>
      <c r="V183" s="71"/>
      <c r="W183" s="71"/>
      <c r="X183" s="15">
        <v>70</v>
      </c>
      <c r="Y183" s="15"/>
      <c r="Z183" s="15"/>
      <c r="AA183" s="15"/>
      <c r="AB183" s="25">
        <f t="shared" si="210"/>
        <v>19</v>
      </c>
      <c r="AC183" s="78" t="str">
        <f t="shared" si="211"/>
        <v>-</v>
      </c>
      <c r="AD183" s="78" t="str">
        <f t="shared" si="212"/>
        <v>-</v>
      </c>
      <c r="AE183" s="18">
        <v>180</v>
      </c>
      <c r="AF183" s="34">
        <v>178</v>
      </c>
      <c r="AG183" s="34">
        <f t="shared" si="205"/>
        <v>179</v>
      </c>
      <c r="AK183" s="11">
        <f t="shared" si="255"/>
        <v>1</v>
      </c>
      <c r="AL183" s="11">
        <f t="shared" si="256"/>
        <v>1</v>
      </c>
      <c r="AM183" s="11">
        <f t="shared" si="257"/>
        <v>1</v>
      </c>
      <c r="AN183" s="11">
        <f t="shared" si="258"/>
        <v>1</v>
      </c>
      <c r="AO183" s="11">
        <f t="shared" si="259"/>
        <v>1</v>
      </c>
      <c r="AP183" s="11">
        <f t="shared" si="260"/>
        <v>1</v>
      </c>
      <c r="AQ183" s="11">
        <f t="shared" si="261"/>
        <v>1</v>
      </c>
      <c r="AR183" s="11">
        <f t="shared" si="262"/>
        <v>1</v>
      </c>
      <c r="AS183" s="11">
        <f t="shared" si="263"/>
        <v>1</v>
      </c>
      <c r="AT183" s="11">
        <f t="shared" si="264"/>
        <v>1</v>
      </c>
      <c r="AU183" s="11">
        <f t="shared" si="265"/>
        <v>1</v>
      </c>
      <c r="AV183" s="11">
        <f t="shared" si="266"/>
        <v>2</v>
      </c>
      <c r="AW183" s="11">
        <f t="shared" si="267"/>
        <v>2</v>
      </c>
      <c r="AX183" s="11">
        <f t="shared" si="268"/>
        <v>1</v>
      </c>
      <c r="AY183" s="11">
        <f t="shared" si="269"/>
        <v>1</v>
      </c>
      <c r="AZ183" s="11">
        <f t="shared" si="270"/>
        <v>2</v>
      </c>
      <c r="BA183" s="11">
        <f t="shared" si="271"/>
        <v>2</v>
      </c>
      <c r="BB183" s="11">
        <f t="shared" si="272"/>
        <v>1</v>
      </c>
      <c r="BC183" s="11">
        <f t="shared" si="273"/>
        <v>1</v>
      </c>
      <c r="BD183" s="11">
        <v>2</v>
      </c>
      <c r="BE183" s="11">
        <f t="shared" si="274"/>
        <v>5</v>
      </c>
      <c r="BH183" s="11">
        <f t="shared" si="275"/>
        <v>70</v>
      </c>
      <c r="BI183" s="11">
        <f t="shared" si="276"/>
        <v>44</v>
      </c>
      <c r="BJ183" s="11">
        <f t="shared" si="277"/>
      </c>
      <c r="BK183" s="11">
        <f t="shared" si="278"/>
      </c>
      <c r="BL183" s="11">
        <f t="shared" si="279"/>
      </c>
      <c r="BM183" s="11">
        <f t="shared" si="280"/>
      </c>
      <c r="BN183" s="11">
        <f t="shared" si="281"/>
      </c>
      <c r="BO183" s="11">
        <f t="shared" si="282"/>
      </c>
      <c r="BP183" s="11">
        <f t="shared" si="283"/>
      </c>
      <c r="BQ183" s="11">
        <f t="shared" si="284"/>
      </c>
      <c r="BR183" s="11">
        <f t="shared" si="285"/>
      </c>
      <c r="BS183" s="11">
        <f t="shared" si="286"/>
      </c>
      <c r="BT183" s="11">
        <f t="shared" si="287"/>
      </c>
      <c r="BU183" s="11">
        <f t="shared" si="288"/>
      </c>
      <c r="BV183" s="11">
        <f t="shared" si="289"/>
      </c>
      <c r="BW183" s="11" t="str">
        <f t="shared" si="290"/>
        <v>-</v>
      </c>
      <c r="BX183" s="11" t="str">
        <f t="shared" si="291"/>
        <v>-</v>
      </c>
      <c r="BY183" s="11">
        <f t="shared" si="292"/>
        <v>14</v>
      </c>
      <c r="CA183">
        <f t="shared" si="293"/>
        <v>114</v>
      </c>
      <c r="EL183" s="11">
        <v>179</v>
      </c>
      <c r="EN183" s="11">
        <f t="shared" si="294"/>
        <v>178</v>
      </c>
      <c r="EO183" s="11" t="str">
        <f t="shared" si="295"/>
        <v>(180)</v>
      </c>
    </row>
    <row r="184" spans="1:145" ht="15.75">
      <c r="A184" s="8" t="str">
        <f t="shared" si="162"/>
        <v>180(182)</v>
      </c>
      <c r="B184" s="9" t="s">
        <v>281</v>
      </c>
      <c r="C184" s="10" t="s">
        <v>215</v>
      </c>
      <c r="D184" s="21">
        <f t="shared" si="207"/>
        <v>106</v>
      </c>
      <c r="E184" s="19"/>
      <c r="F184" s="15">
        <f t="shared" si="208"/>
        <v>1</v>
      </c>
      <c r="G184" s="20">
        <f t="shared" si="209"/>
        <v>53</v>
      </c>
      <c r="H184" s="19"/>
      <c r="I184" s="15"/>
      <c r="J184" s="15"/>
      <c r="K184" s="15"/>
      <c r="L184" s="15"/>
      <c r="M184" s="15"/>
      <c r="N184" s="15">
        <v>106</v>
      </c>
      <c r="O184" s="15"/>
      <c r="P184" s="15"/>
      <c r="Q184" s="15"/>
      <c r="R184" s="54"/>
      <c r="S184" s="30"/>
      <c r="T184" s="55"/>
      <c r="U184" s="15"/>
      <c r="V184" s="71"/>
      <c r="W184" s="71"/>
      <c r="X184" s="15"/>
      <c r="Y184" s="15"/>
      <c r="Z184" s="15"/>
      <c r="AA184" s="15"/>
      <c r="AB184" s="25">
        <f t="shared" si="210"/>
        <v>19</v>
      </c>
      <c r="AC184" s="78" t="str">
        <f t="shared" si="211"/>
        <v>-</v>
      </c>
      <c r="AD184" s="78" t="str">
        <f t="shared" si="212"/>
        <v>-</v>
      </c>
      <c r="AE184" s="18">
        <v>182</v>
      </c>
      <c r="AF184" s="34">
        <v>180</v>
      </c>
      <c r="AG184" s="34" t="str">
        <f t="shared" si="205"/>
        <v>-</v>
      </c>
      <c r="AK184" s="11">
        <f t="shared" si="255"/>
        <v>1</v>
      </c>
      <c r="AL184" s="11">
        <f t="shared" si="256"/>
        <v>1</v>
      </c>
      <c r="AM184" s="11">
        <f t="shared" si="257"/>
        <v>1</v>
      </c>
      <c r="AN184" s="11">
        <f t="shared" si="258"/>
        <v>1</v>
      </c>
      <c r="AO184" s="11">
        <f t="shared" si="259"/>
        <v>1</v>
      </c>
      <c r="AP184" s="11">
        <f t="shared" si="260"/>
        <v>2</v>
      </c>
      <c r="AQ184" s="11">
        <f t="shared" si="261"/>
        <v>2</v>
      </c>
      <c r="AR184" s="11">
        <f t="shared" si="262"/>
        <v>1</v>
      </c>
      <c r="AS184" s="11">
        <f t="shared" si="263"/>
        <v>1</v>
      </c>
      <c r="AT184" s="11">
        <f t="shared" si="264"/>
        <v>1</v>
      </c>
      <c r="AU184" s="11">
        <f t="shared" si="265"/>
        <v>1</v>
      </c>
      <c r="AV184" s="11">
        <f t="shared" si="266"/>
        <v>1</v>
      </c>
      <c r="AW184" s="11">
        <f t="shared" si="267"/>
        <v>1</v>
      </c>
      <c r="AX184" s="11">
        <f t="shared" si="268"/>
        <v>1</v>
      </c>
      <c r="AY184" s="11">
        <f t="shared" si="269"/>
        <v>1</v>
      </c>
      <c r="AZ184" s="11">
        <f t="shared" si="270"/>
        <v>1</v>
      </c>
      <c r="BA184" s="11">
        <f t="shared" si="271"/>
        <v>1</v>
      </c>
      <c r="BB184" s="11">
        <f t="shared" si="272"/>
        <v>1</v>
      </c>
      <c r="BC184" s="11">
        <f t="shared" si="273"/>
        <v>1</v>
      </c>
      <c r="BD184" s="11">
        <v>2</v>
      </c>
      <c r="BE184" s="11">
        <f t="shared" si="274"/>
        <v>3</v>
      </c>
      <c r="BH184" s="11">
        <f t="shared" si="275"/>
        <v>106</v>
      </c>
      <c r="BI184" s="11">
        <f t="shared" si="276"/>
      </c>
      <c r="BJ184" s="11">
        <f t="shared" si="277"/>
      </c>
      <c r="BK184" s="11">
        <f t="shared" si="278"/>
      </c>
      <c r="BL184" s="11">
        <f t="shared" si="279"/>
      </c>
      <c r="BM184" s="11">
        <f t="shared" si="280"/>
      </c>
      <c r="BN184" s="11">
        <f t="shared" si="281"/>
      </c>
      <c r="BO184" s="11">
        <f t="shared" si="282"/>
      </c>
      <c r="BP184" s="11">
        <f t="shared" si="283"/>
      </c>
      <c r="BQ184" s="11">
        <f t="shared" si="284"/>
      </c>
      <c r="BR184" s="11">
        <f t="shared" si="285"/>
      </c>
      <c r="BS184" s="11">
        <f t="shared" si="286"/>
      </c>
      <c r="BT184" s="11">
        <f t="shared" si="287"/>
      </c>
      <c r="BU184" s="11">
        <f t="shared" si="288"/>
      </c>
      <c r="BV184" s="11">
        <f t="shared" si="289"/>
      </c>
      <c r="BW184" s="11" t="str">
        <f t="shared" si="290"/>
        <v>-</v>
      </c>
      <c r="BX184" s="11" t="str">
        <f t="shared" si="291"/>
        <v>-</v>
      </c>
      <c r="BY184" s="11">
        <f t="shared" si="292"/>
        <v>15</v>
      </c>
      <c r="CA184">
        <f t="shared" si="293"/>
        <v>106</v>
      </c>
      <c r="EL184" s="11">
        <v>181</v>
      </c>
      <c r="EN184" s="11">
        <f t="shared" si="294"/>
        <v>180</v>
      </c>
      <c r="EO184" s="11" t="str">
        <f t="shared" si="295"/>
        <v>(182)</v>
      </c>
    </row>
    <row r="185" spans="1:145" ht="15.75">
      <c r="A185" s="8" t="str">
        <f t="shared" si="162"/>
        <v>181(184)</v>
      </c>
      <c r="B185" s="9" t="s">
        <v>285</v>
      </c>
      <c r="C185" s="24" t="s">
        <v>55</v>
      </c>
      <c r="D185" s="21">
        <f t="shared" si="207"/>
        <v>96</v>
      </c>
      <c r="F185" s="15">
        <f t="shared" si="208"/>
        <v>1</v>
      </c>
      <c r="G185" s="20">
        <f t="shared" si="209"/>
        <v>48</v>
      </c>
      <c r="I185" s="24"/>
      <c r="J185" s="24"/>
      <c r="K185" s="24"/>
      <c r="L185" s="24"/>
      <c r="M185" s="24"/>
      <c r="N185" s="24"/>
      <c r="O185" s="24">
        <v>96</v>
      </c>
      <c r="P185" s="24"/>
      <c r="Q185" s="24"/>
      <c r="R185" s="86"/>
      <c r="S185" s="24"/>
      <c r="T185" s="87"/>
      <c r="U185" s="24"/>
      <c r="V185" s="24"/>
      <c r="W185" s="24"/>
      <c r="X185" s="24"/>
      <c r="Y185" s="24"/>
      <c r="Z185" s="24"/>
      <c r="AA185" s="24"/>
      <c r="AB185" s="25"/>
      <c r="AC185" s="78" t="str">
        <f t="shared" si="211"/>
        <v>-</v>
      </c>
      <c r="AD185" s="78" t="str">
        <f t="shared" si="212"/>
        <v>-</v>
      </c>
      <c r="AE185" s="88">
        <v>184</v>
      </c>
      <c r="AF185" s="34">
        <v>181</v>
      </c>
      <c r="AG185" s="34" t="str">
        <f t="shared" si="205"/>
        <v>-</v>
      </c>
      <c r="AK185" s="11">
        <f t="shared" si="255"/>
        <v>1</v>
      </c>
      <c r="AL185" s="11">
        <f t="shared" si="256"/>
        <v>1</v>
      </c>
      <c r="AM185" s="11">
        <f t="shared" si="257"/>
        <v>1</v>
      </c>
      <c r="AN185" s="11">
        <f t="shared" si="258"/>
        <v>1</v>
      </c>
      <c r="AO185" s="11">
        <f t="shared" si="259"/>
        <v>1</v>
      </c>
      <c r="AP185" s="11">
        <f t="shared" si="260"/>
        <v>1</v>
      </c>
      <c r="AQ185" s="11">
        <f t="shared" si="261"/>
        <v>2</v>
      </c>
      <c r="AR185" s="11">
        <f t="shared" si="262"/>
        <v>2</v>
      </c>
      <c r="AS185" s="11">
        <f t="shared" si="263"/>
        <v>1</v>
      </c>
      <c r="AT185" s="11">
        <f t="shared" si="264"/>
        <v>1</v>
      </c>
      <c r="AU185" s="11">
        <f t="shared" si="265"/>
        <v>1</v>
      </c>
      <c r="AV185" s="11">
        <f t="shared" si="266"/>
        <v>1</v>
      </c>
      <c r="AW185" s="11">
        <f t="shared" si="267"/>
        <v>1</v>
      </c>
      <c r="AX185" s="11">
        <f t="shared" si="268"/>
        <v>1</v>
      </c>
      <c r="AY185" s="11">
        <f t="shared" si="269"/>
        <v>1</v>
      </c>
      <c r="AZ185" s="11">
        <f t="shared" si="270"/>
        <v>1</v>
      </c>
      <c r="BA185" s="11">
        <f t="shared" si="271"/>
        <v>1</v>
      </c>
      <c r="BB185" s="11">
        <f t="shared" si="272"/>
        <v>1</v>
      </c>
      <c r="BC185" s="11">
        <f t="shared" si="273"/>
        <v>1</v>
      </c>
      <c r="BD185" s="11">
        <v>2</v>
      </c>
      <c r="BE185" s="11">
        <f t="shared" si="274"/>
        <v>3</v>
      </c>
      <c r="BH185" s="11">
        <f t="shared" si="275"/>
        <v>96</v>
      </c>
      <c r="BI185" s="11">
        <f t="shared" si="276"/>
      </c>
      <c r="BJ185" s="11">
        <f t="shared" si="277"/>
      </c>
      <c r="BK185" s="11">
        <f t="shared" si="278"/>
      </c>
      <c r="BL185" s="11">
        <f t="shared" si="279"/>
      </c>
      <c r="BM185" s="11">
        <f t="shared" si="280"/>
      </c>
      <c r="BN185" s="11">
        <f t="shared" si="281"/>
      </c>
      <c r="BO185" s="11">
        <f t="shared" si="282"/>
      </c>
      <c r="BP185" s="11">
        <f t="shared" si="283"/>
      </c>
      <c r="BQ185" s="11">
        <f t="shared" si="284"/>
      </c>
      <c r="BR185" s="11">
        <f t="shared" si="285"/>
      </c>
      <c r="BS185" s="11">
        <f t="shared" si="286"/>
      </c>
      <c r="BT185" s="11">
        <f t="shared" si="287"/>
      </c>
      <c r="BU185" s="11">
        <f t="shared" si="288"/>
      </c>
      <c r="BV185" s="11">
        <f t="shared" si="289"/>
      </c>
      <c r="BW185" s="11" t="str">
        <f t="shared" si="290"/>
        <v>-</v>
      </c>
      <c r="BX185" s="11" t="str">
        <f t="shared" si="291"/>
        <v>-</v>
      </c>
      <c r="BY185" s="11">
        <f t="shared" si="292"/>
        <v>-4</v>
      </c>
      <c r="CA185">
        <f t="shared" si="293"/>
        <v>96</v>
      </c>
      <c r="EL185" s="11">
        <v>182</v>
      </c>
      <c r="EN185" s="11">
        <f t="shared" si="294"/>
        <v>181</v>
      </c>
      <c r="EO185" s="11" t="str">
        <f t="shared" si="295"/>
        <v>(184)</v>
      </c>
    </row>
    <row r="186" spans="1:145" ht="15.75">
      <c r="A186" s="8" t="str">
        <f t="shared" si="162"/>
        <v>182(185)</v>
      </c>
      <c r="B186" s="9" t="s">
        <v>327</v>
      </c>
      <c r="C186" s="10" t="s">
        <v>130</v>
      </c>
      <c r="D186" s="21">
        <f t="shared" si="207"/>
        <v>95</v>
      </c>
      <c r="E186" s="19"/>
      <c r="F186" s="15">
        <f t="shared" si="208"/>
        <v>1</v>
      </c>
      <c r="G186" s="20">
        <f t="shared" si="209"/>
        <v>47.5</v>
      </c>
      <c r="H186" s="19"/>
      <c r="I186" s="15"/>
      <c r="J186" s="65"/>
      <c r="K186" s="15"/>
      <c r="L186" s="15"/>
      <c r="M186" s="65"/>
      <c r="N186" s="65"/>
      <c r="O186" s="65"/>
      <c r="P186" s="15"/>
      <c r="Q186" s="15"/>
      <c r="R186" s="54"/>
      <c r="S186" s="30"/>
      <c r="T186" s="55"/>
      <c r="U186" s="65"/>
      <c r="V186" s="71"/>
      <c r="W186" s="71"/>
      <c r="X186" s="15"/>
      <c r="Y186" s="15"/>
      <c r="Z186" s="15">
        <v>95</v>
      </c>
      <c r="AA186" s="15"/>
      <c r="AB186" s="25">
        <f>SUM($I$3:$AA$3)</f>
        <v>19</v>
      </c>
      <c r="AC186" s="78" t="str">
        <f t="shared" si="211"/>
        <v>-</v>
      </c>
      <c r="AD186" s="78" t="str">
        <f t="shared" si="212"/>
        <v>-</v>
      </c>
      <c r="AE186" s="18">
        <v>185</v>
      </c>
      <c r="AF186" s="34">
        <v>182</v>
      </c>
      <c r="AG186" s="34" t="str">
        <f t="shared" si="205"/>
        <v>-</v>
      </c>
      <c r="AK186" s="11">
        <f t="shared" si="255"/>
        <v>1</v>
      </c>
      <c r="AL186" s="11">
        <f t="shared" si="256"/>
        <v>1</v>
      </c>
      <c r="AM186" s="11">
        <f t="shared" si="257"/>
        <v>1</v>
      </c>
      <c r="AN186" s="11">
        <f t="shared" si="258"/>
        <v>1</v>
      </c>
      <c r="AO186" s="11">
        <f t="shared" si="259"/>
        <v>1</v>
      </c>
      <c r="AP186" s="11">
        <f t="shared" si="260"/>
        <v>1</v>
      </c>
      <c r="AQ186" s="11">
        <f t="shared" si="261"/>
        <v>1</v>
      </c>
      <c r="AR186" s="11">
        <f t="shared" si="262"/>
        <v>1</v>
      </c>
      <c r="AS186" s="11">
        <f t="shared" si="263"/>
        <v>1</v>
      </c>
      <c r="AT186" s="11">
        <f t="shared" si="264"/>
        <v>1</v>
      </c>
      <c r="AU186" s="11">
        <f t="shared" si="265"/>
        <v>1</v>
      </c>
      <c r="AV186" s="11">
        <f t="shared" si="266"/>
        <v>1</v>
      </c>
      <c r="AW186" s="11">
        <f t="shared" si="267"/>
        <v>1</v>
      </c>
      <c r="AX186" s="11">
        <f t="shared" si="268"/>
        <v>1</v>
      </c>
      <c r="AY186" s="11">
        <f t="shared" si="269"/>
        <v>1</v>
      </c>
      <c r="AZ186" s="11">
        <f t="shared" si="270"/>
        <v>1</v>
      </c>
      <c r="BA186" s="11">
        <f t="shared" si="271"/>
        <v>1</v>
      </c>
      <c r="BB186" s="11">
        <f t="shared" si="272"/>
        <v>2</v>
      </c>
      <c r="BC186" s="11">
        <f t="shared" si="273"/>
        <v>2</v>
      </c>
      <c r="BD186" s="11">
        <v>2</v>
      </c>
      <c r="BE186" s="11">
        <f t="shared" si="274"/>
        <v>3</v>
      </c>
      <c r="BH186" s="11">
        <f t="shared" si="275"/>
        <v>95</v>
      </c>
      <c r="BI186" s="11">
        <f t="shared" si="276"/>
      </c>
      <c r="BJ186" s="11">
        <f t="shared" si="277"/>
      </c>
      <c r="BK186" s="11">
        <f t="shared" si="278"/>
      </c>
      <c r="BL186" s="11">
        <f t="shared" si="279"/>
      </c>
      <c r="BM186" s="11">
        <f t="shared" si="280"/>
      </c>
      <c r="BN186" s="11">
        <f t="shared" si="281"/>
      </c>
      <c r="BO186" s="11">
        <f t="shared" si="282"/>
      </c>
      <c r="BP186" s="11">
        <f t="shared" si="283"/>
      </c>
      <c r="BQ186" s="11">
        <f t="shared" si="284"/>
      </c>
      <c r="BR186" s="11">
        <f t="shared" si="285"/>
      </c>
      <c r="BS186" s="11">
        <f t="shared" si="286"/>
      </c>
      <c r="BT186" s="11">
        <f t="shared" si="287"/>
      </c>
      <c r="BU186" s="11">
        <f t="shared" si="288"/>
      </c>
      <c r="BV186" s="11">
        <f t="shared" si="289"/>
      </c>
      <c r="BW186" s="11" t="str">
        <f t="shared" si="290"/>
        <v>-</v>
      </c>
      <c r="BX186" s="11" t="str">
        <f t="shared" si="291"/>
        <v>-</v>
      </c>
      <c r="BY186" s="11">
        <f t="shared" si="292"/>
        <v>15</v>
      </c>
      <c r="CA186">
        <f t="shared" si="293"/>
        <v>95</v>
      </c>
      <c r="EL186" s="11">
        <v>183</v>
      </c>
      <c r="EN186" s="11">
        <f t="shared" si="294"/>
        <v>182</v>
      </c>
      <c r="EO186" s="11" t="str">
        <f t="shared" si="295"/>
        <v>(185)</v>
      </c>
    </row>
    <row r="187" spans="1:145" ht="15.75">
      <c r="A187" s="8" t="str">
        <f t="shared" si="162"/>
        <v>183(186)</v>
      </c>
      <c r="B187" s="9" t="s">
        <v>286</v>
      </c>
      <c r="C187" s="24" t="s">
        <v>214</v>
      </c>
      <c r="D187" s="21">
        <f t="shared" si="207"/>
        <v>94</v>
      </c>
      <c r="F187" s="15">
        <f t="shared" si="208"/>
        <v>1</v>
      </c>
      <c r="G187" s="20">
        <f t="shared" si="209"/>
        <v>47</v>
      </c>
      <c r="I187" s="24"/>
      <c r="J187" s="24"/>
      <c r="K187" s="24"/>
      <c r="L187" s="24"/>
      <c r="M187" s="24"/>
      <c r="N187" s="24"/>
      <c r="O187" s="24">
        <v>94</v>
      </c>
      <c r="P187" s="24"/>
      <c r="Q187" s="24"/>
      <c r="R187" s="86"/>
      <c r="S187" s="24"/>
      <c r="T187" s="87"/>
      <c r="U187" s="24"/>
      <c r="V187" s="24"/>
      <c r="W187" s="24"/>
      <c r="X187" s="24"/>
      <c r="Y187" s="24"/>
      <c r="Z187" s="24"/>
      <c r="AA187" s="24"/>
      <c r="AB187" s="25"/>
      <c r="AC187" s="78" t="str">
        <f t="shared" si="211"/>
        <v>-</v>
      </c>
      <c r="AD187" s="78" t="str">
        <f t="shared" si="212"/>
        <v>-</v>
      </c>
      <c r="AE187" s="88">
        <v>186</v>
      </c>
      <c r="AF187" s="34">
        <v>183</v>
      </c>
      <c r="AG187" s="34" t="str">
        <f t="shared" si="205"/>
        <v>-</v>
      </c>
      <c r="AK187" s="11">
        <f t="shared" si="255"/>
        <v>1</v>
      </c>
      <c r="AL187" s="11">
        <f t="shared" si="256"/>
        <v>1</v>
      </c>
      <c r="AM187" s="11">
        <f t="shared" si="257"/>
        <v>1</v>
      </c>
      <c r="AN187" s="11">
        <f t="shared" si="258"/>
        <v>1</v>
      </c>
      <c r="AO187" s="11">
        <f t="shared" si="259"/>
        <v>1</v>
      </c>
      <c r="AP187" s="11">
        <f t="shared" si="260"/>
        <v>1</v>
      </c>
      <c r="AQ187" s="11">
        <f t="shared" si="261"/>
        <v>2</v>
      </c>
      <c r="AR187" s="11">
        <f t="shared" si="262"/>
        <v>2</v>
      </c>
      <c r="AS187" s="11">
        <f t="shared" si="263"/>
        <v>1</v>
      </c>
      <c r="AT187" s="11">
        <f t="shared" si="264"/>
        <v>1</v>
      </c>
      <c r="AU187" s="11">
        <f t="shared" si="265"/>
        <v>1</v>
      </c>
      <c r="AV187" s="11">
        <f t="shared" si="266"/>
        <v>1</v>
      </c>
      <c r="AW187" s="11">
        <f t="shared" si="267"/>
        <v>1</v>
      </c>
      <c r="AX187" s="11">
        <f t="shared" si="268"/>
        <v>1</v>
      </c>
      <c r="AY187" s="11">
        <f t="shared" si="269"/>
        <v>1</v>
      </c>
      <c r="AZ187" s="11">
        <f t="shared" si="270"/>
        <v>1</v>
      </c>
      <c r="BA187" s="11">
        <f t="shared" si="271"/>
        <v>1</v>
      </c>
      <c r="BB187" s="11">
        <f t="shared" si="272"/>
        <v>1</v>
      </c>
      <c r="BC187" s="11">
        <f t="shared" si="273"/>
        <v>1</v>
      </c>
      <c r="BD187" s="11">
        <v>2</v>
      </c>
      <c r="BE187" s="11">
        <f t="shared" si="274"/>
        <v>3</v>
      </c>
      <c r="BH187" s="11">
        <f t="shared" si="275"/>
        <v>94</v>
      </c>
      <c r="BI187" s="11">
        <f t="shared" si="276"/>
      </c>
      <c r="BJ187" s="11">
        <f t="shared" si="277"/>
      </c>
      <c r="BK187" s="11">
        <f t="shared" si="278"/>
      </c>
      <c r="BL187" s="11">
        <f t="shared" si="279"/>
      </c>
      <c r="BM187" s="11">
        <f t="shared" si="280"/>
      </c>
      <c r="BN187" s="11">
        <f t="shared" si="281"/>
      </c>
      <c r="BO187" s="11">
        <f t="shared" si="282"/>
      </c>
      <c r="BP187" s="11">
        <f t="shared" si="283"/>
      </c>
      <c r="BQ187" s="11">
        <f t="shared" si="284"/>
      </c>
      <c r="BR187" s="11">
        <f t="shared" si="285"/>
      </c>
      <c r="BS187" s="11">
        <f t="shared" si="286"/>
      </c>
      <c r="BT187" s="11">
        <f t="shared" si="287"/>
      </c>
      <c r="BU187" s="11">
        <f t="shared" si="288"/>
      </c>
      <c r="BV187" s="11">
        <f t="shared" si="289"/>
      </c>
      <c r="BW187" s="11" t="str">
        <f t="shared" si="290"/>
        <v>-</v>
      </c>
      <c r="BX187" s="11" t="str">
        <f t="shared" si="291"/>
        <v>-</v>
      </c>
      <c r="BY187" s="11">
        <f t="shared" si="292"/>
        <v>-4</v>
      </c>
      <c r="CA187">
        <f t="shared" si="293"/>
        <v>94</v>
      </c>
      <c r="EL187" s="11">
        <v>184</v>
      </c>
      <c r="EN187" s="11">
        <f t="shared" si="294"/>
        <v>183</v>
      </c>
      <c r="EO187" s="11" t="str">
        <f t="shared" si="295"/>
        <v>(186)</v>
      </c>
    </row>
    <row r="188" spans="1:145" ht="15.75">
      <c r="A188" s="8" t="str">
        <f aca="true" t="shared" si="296" ref="A188:A204">IF(BE188&gt;1,AF188&amp;" ("&amp;AE188&amp;")",AF188&amp;" ("&amp;AG188&amp;")")</f>
        <v>184 (187)</v>
      </c>
      <c r="B188" s="9" t="s">
        <v>113</v>
      </c>
      <c r="C188" s="10" t="s">
        <v>158</v>
      </c>
      <c r="D188" s="21">
        <f t="shared" si="207"/>
        <v>93</v>
      </c>
      <c r="E188" s="19"/>
      <c r="F188" s="15">
        <f t="shared" si="208"/>
        <v>1</v>
      </c>
      <c r="G188" s="20">
        <f t="shared" si="209"/>
        <v>46.5</v>
      </c>
      <c r="H188" s="19"/>
      <c r="I188" s="15"/>
      <c r="J188" s="15">
        <v>93</v>
      </c>
      <c r="K188" s="15"/>
      <c r="L188" s="15"/>
      <c r="M188" s="15"/>
      <c r="N188" s="15"/>
      <c r="O188" s="15"/>
      <c r="P188" s="15"/>
      <c r="Q188" s="15"/>
      <c r="R188" s="54"/>
      <c r="S188" s="30"/>
      <c r="T188" s="55"/>
      <c r="U188" s="15"/>
      <c r="V188" s="71"/>
      <c r="W188" s="71"/>
      <c r="X188" s="15"/>
      <c r="Y188" s="15"/>
      <c r="Z188" s="15"/>
      <c r="AA188" s="15"/>
      <c r="AB188" s="25">
        <f aca="true" t="shared" si="297" ref="AB188:AB204">SUM($I$3:$AA$3)</f>
        <v>19</v>
      </c>
      <c r="AC188" s="78" t="str">
        <f t="shared" si="211"/>
        <v>-</v>
      </c>
      <c r="AD188" s="78" t="str">
        <f t="shared" si="212"/>
        <v>-</v>
      </c>
      <c r="AE188" s="18">
        <v>187</v>
      </c>
      <c r="AF188" s="34">
        <v>184</v>
      </c>
      <c r="AG188" s="34" t="str">
        <f t="shared" si="205"/>
        <v>-</v>
      </c>
      <c r="AK188" s="11">
        <f t="shared" si="255"/>
        <v>1</v>
      </c>
      <c r="AL188" s="11">
        <f t="shared" si="256"/>
        <v>2</v>
      </c>
      <c r="AM188" s="11">
        <f t="shared" si="257"/>
        <v>2</v>
      </c>
      <c r="AN188" s="11">
        <f t="shared" si="258"/>
        <v>1</v>
      </c>
      <c r="AO188" s="11">
        <f t="shared" si="259"/>
        <v>1</v>
      </c>
      <c r="AP188" s="11">
        <f t="shared" si="260"/>
        <v>1</v>
      </c>
      <c r="AQ188" s="11">
        <f t="shared" si="261"/>
        <v>1</v>
      </c>
      <c r="AR188" s="11">
        <f t="shared" si="262"/>
        <v>1</v>
      </c>
      <c r="AS188" s="11">
        <f t="shared" si="263"/>
        <v>1</v>
      </c>
      <c r="AT188" s="11">
        <f t="shared" si="264"/>
        <v>1</v>
      </c>
      <c r="AU188" s="11">
        <f t="shared" si="265"/>
        <v>1</v>
      </c>
      <c r="AV188" s="11">
        <f t="shared" si="266"/>
        <v>1</v>
      </c>
      <c r="AW188" s="11">
        <f t="shared" si="267"/>
        <v>1</v>
      </c>
      <c r="AX188" s="11">
        <f t="shared" si="268"/>
        <v>1</v>
      </c>
      <c r="AY188" s="11">
        <f t="shared" si="269"/>
        <v>1</v>
      </c>
      <c r="AZ188" s="11">
        <f t="shared" si="270"/>
        <v>1</v>
      </c>
      <c r="BA188" s="11">
        <f t="shared" si="271"/>
        <v>1</v>
      </c>
      <c r="BB188" s="11">
        <f t="shared" si="272"/>
        <v>1</v>
      </c>
      <c r="BC188" s="11">
        <f t="shared" si="273"/>
        <v>1</v>
      </c>
      <c r="BD188" s="11">
        <v>2</v>
      </c>
      <c r="BE188" s="11">
        <f t="shared" si="274"/>
        <v>3</v>
      </c>
      <c r="BH188" s="11">
        <f t="shared" si="275"/>
        <v>93</v>
      </c>
      <c r="BI188" s="11">
        <f t="shared" si="276"/>
      </c>
      <c r="BJ188" s="11">
        <f t="shared" si="277"/>
      </c>
      <c r="BK188" s="11">
        <f t="shared" si="278"/>
      </c>
      <c r="BL188" s="11">
        <f t="shared" si="279"/>
      </c>
      <c r="BM188" s="11">
        <f t="shared" si="280"/>
      </c>
      <c r="BN188" s="11">
        <f t="shared" si="281"/>
      </c>
      <c r="BO188" s="11">
        <f t="shared" si="282"/>
      </c>
      <c r="BP188" s="11">
        <f t="shared" si="283"/>
      </c>
      <c r="BQ188" s="11">
        <f t="shared" si="284"/>
      </c>
      <c r="BR188" s="11">
        <f t="shared" si="285"/>
      </c>
      <c r="BS188" s="11">
        <f t="shared" si="286"/>
      </c>
      <c r="BT188" s="11">
        <f t="shared" si="287"/>
      </c>
      <c r="BU188" s="11">
        <f t="shared" si="288"/>
      </c>
      <c r="BV188" s="11">
        <f t="shared" si="289"/>
      </c>
      <c r="BW188" s="11" t="str">
        <f t="shared" si="290"/>
        <v>-</v>
      </c>
      <c r="BX188" s="11" t="str">
        <f t="shared" si="291"/>
        <v>-</v>
      </c>
      <c r="BY188" s="11">
        <f t="shared" si="292"/>
        <v>15</v>
      </c>
      <c r="CA188">
        <f t="shared" si="293"/>
        <v>93</v>
      </c>
      <c r="EL188" s="11">
        <v>185</v>
      </c>
      <c r="EN188" s="11">
        <f t="shared" si="294"/>
        <v>184</v>
      </c>
      <c r="EO188" s="11" t="str">
        <f t="shared" si="295"/>
        <v>(187)</v>
      </c>
    </row>
    <row r="189" spans="1:145" ht="15.75">
      <c r="A189" s="8" t="str">
        <f t="shared" si="296"/>
        <v>185 (188)</v>
      </c>
      <c r="B189" s="9" t="s">
        <v>111</v>
      </c>
      <c r="C189" s="10" t="s">
        <v>45</v>
      </c>
      <c r="D189" s="21">
        <f t="shared" si="207"/>
        <v>92</v>
      </c>
      <c r="E189" s="19"/>
      <c r="F189" s="15">
        <f t="shared" si="208"/>
        <v>1</v>
      </c>
      <c r="G189" s="20">
        <f t="shared" si="209"/>
        <v>46</v>
      </c>
      <c r="H189" s="19"/>
      <c r="I189" s="15"/>
      <c r="J189" s="15"/>
      <c r="K189" s="15"/>
      <c r="L189" s="15"/>
      <c r="M189" s="15"/>
      <c r="N189" s="15"/>
      <c r="O189" s="15"/>
      <c r="P189" s="15"/>
      <c r="Q189" s="15">
        <v>92</v>
      </c>
      <c r="R189" s="15"/>
      <c r="S189" s="89"/>
      <c r="T189" s="15"/>
      <c r="U189" s="15"/>
      <c r="V189" s="71"/>
      <c r="W189" s="71"/>
      <c r="X189" s="15"/>
      <c r="Y189" s="15"/>
      <c r="Z189" s="15"/>
      <c r="AA189" s="15"/>
      <c r="AB189" s="25">
        <f t="shared" si="297"/>
        <v>19</v>
      </c>
      <c r="AC189" s="78" t="str">
        <f t="shared" si="211"/>
        <v>-</v>
      </c>
      <c r="AD189" s="78" t="str">
        <f t="shared" si="212"/>
        <v>-</v>
      </c>
      <c r="AE189" s="18">
        <v>188</v>
      </c>
      <c r="AF189" s="34">
        <v>185</v>
      </c>
      <c r="AG189" s="34" t="str">
        <f t="shared" si="205"/>
        <v>-</v>
      </c>
      <c r="AK189" s="11">
        <f t="shared" si="255"/>
        <v>1</v>
      </c>
      <c r="AL189" s="11">
        <f t="shared" si="256"/>
        <v>1</v>
      </c>
      <c r="AM189" s="11">
        <f t="shared" si="257"/>
        <v>1</v>
      </c>
      <c r="AN189" s="11">
        <f t="shared" si="258"/>
        <v>1</v>
      </c>
      <c r="AO189" s="11">
        <f t="shared" si="259"/>
        <v>1</v>
      </c>
      <c r="AP189" s="11">
        <f t="shared" si="260"/>
        <v>1</v>
      </c>
      <c r="AQ189" s="11">
        <f t="shared" si="261"/>
        <v>1</v>
      </c>
      <c r="AR189" s="11">
        <f t="shared" si="262"/>
        <v>1</v>
      </c>
      <c r="AS189" s="11">
        <f t="shared" si="263"/>
        <v>2</v>
      </c>
      <c r="AT189" s="11">
        <f t="shared" si="264"/>
        <v>2</v>
      </c>
      <c r="AU189" s="11">
        <f t="shared" si="265"/>
        <v>1</v>
      </c>
      <c r="AV189" s="11">
        <f t="shared" si="266"/>
        <v>1</v>
      </c>
      <c r="AW189" s="11">
        <f t="shared" si="267"/>
        <v>1</v>
      </c>
      <c r="AX189" s="11">
        <f t="shared" si="268"/>
        <v>1</v>
      </c>
      <c r="AY189" s="11">
        <f t="shared" si="269"/>
        <v>1</v>
      </c>
      <c r="AZ189" s="11">
        <f t="shared" si="270"/>
        <v>1</v>
      </c>
      <c r="BA189" s="11">
        <f t="shared" si="271"/>
        <v>1</v>
      </c>
      <c r="BB189" s="11">
        <f t="shared" si="272"/>
        <v>1</v>
      </c>
      <c r="BC189" s="11">
        <f t="shared" si="273"/>
        <v>1</v>
      </c>
      <c r="BE189" s="11">
        <f t="shared" si="274"/>
        <v>2</v>
      </c>
      <c r="BH189" s="11">
        <f t="shared" si="275"/>
        <v>92</v>
      </c>
      <c r="BI189" s="11">
        <f t="shared" si="276"/>
      </c>
      <c r="BJ189" s="11">
        <f t="shared" si="277"/>
      </c>
      <c r="BK189" s="11">
        <f t="shared" si="278"/>
      </c>
      <c r="BL189" s="11">
        <f t="shared" si="279"/>
      </c>
      <c r="BM189" s="11">
        <f t="shared" si="280"/>
      </c>
      <c r="BN189" s="11">
        <f t="shared" si="281"/>
      </c>
      <c r="BO189" s="11">
        <f t="shared" si="282"/>
      </c>
      <c r="BP189" s="11">
        <f t="shared" si="283"/>
      </c>
      <c r="BQ189" s="11">
        <f t="shared" si="284"/>
      </c>
      <c r="BR189" s="11">
        <f t="shared" si="285"/>
      </c>
      <c r="BS189" s="11">
        <f t="shared" si="286"/>
      </c>
      <c r="BT189" s="11">
        <f t="shared" si="287"/>
      </c>
      <c r="BU189" s="11">
        <f t="shared" si="288"/>
      </c>
      <c r="BV189" s="11">
        <f t="shared" si="289"/>
      </c>
      <c r="BW189" s="11" t="str">
        <f t="shared" si="290"/>
        <v>-</v>
      </c>
      <c r="BX189" s="11" t="str">
        <f t="shared" si="291"/>
        <v>-</v>
      </c>
      <c r="BY189" s="11">
        <f t="shared" si="292"/>
        <v>15</v>
      </c>
      <c r="CA189">
        <f t="shared" si="293"/>
        <v>92</v>
      </c>
      <c r="EL189" s="11">
        <v>186</v>
      </c>
      <c r="EN189" s="11">
        <f t="shared" si="294"/>
        <v>185</v>
      </c>
      <c r="EO189" s="11" t="str">
        <f t="shared" si="295"/>
        <v>(188)</v>
      </c>
    </row>
    <row r="190" spans="1:145" ht="15.75">
      <c r="A190" s="8" t="str">
        <f t="shared" si="296"/>
        <v>186 (190)</v>
      </c>
      <c r="B190" s="9" t="s">
        <v>161</v>
      </c>
      <c r="C190" s="10" t="s">
        <v>297</v>
      </c>
      <c r="D190" s="21">
        <f t="shared" si="207"/>
        <v>87</v>
      </c>
      <c r="E190" s="19"/>
      <c r="F190" s="15">
        <f t="shared" si="208"/>
        <v>1</v>
      </c>
      <c r="G190" s="20">
        <f t="shared" si="209"/>
        <v>43.5</v>
      </c>
      <c r="H190" s="19"/>
      <c r="I190" s="15"/>
      <c r="J190" s="15"/>
      <c r="K190" s="15"/>
      <c r="L190" s="15"/>
      <c r="M190" s="15"/>
      <c r="N190" s="15"/>
      <c r="O190" s="15"/>
      <c r="P190" s="15"/>
      <c r="Q190" s="15">
        <v>87</v>
      </c>
      <c r="R190" s="15"/>
      <c r="S190" s="30"/>
      <c r="T190" s="15"/>
      <c r="U190" s="15"/>
      <c r="V190" s="71"/>
      <c r="W190" s="71"/>
      <c r="X190" s="15"/>
      <c r="Y190" s="15"/>
      <c r="Z190" s="15"/>
      <c r="AA190" s="15"/>
      <c r="AB190" s="25">
        <f t="shared" si="297"/>
        <v>19</v>
      </c>
      <c r="AC190" s="78" t="str">
        <f t="shared" si="211"/>
        <v>-</v>
      </c>
      <c r="AD190" s="78" t="str">
        <f t="shared" si="212"/>
        <v>-</v>
      </c>
      <c r="AE190" s="18">
        <v>190</v>
      </c>
      <c r="AF190" s="34">
        <v>186</v>
      </c>
      <c r="AG190" s="34" t="str">
        <f t="shared" si="205"/>
        <v>-</v>
      </c>
      <c r="AK190" s="11">
        <f t="shared" si="255"/>
        <v>1</v>
      </c>
      <c r="AL190" s="11">
        <f t="shared" si="256"/>
        <v>1</v>
      </c>
      <c r="AM190" s="11">
        <f t="shared" si="257"/>
        <v>1</v>
      </c>
      <c r="AN190" s="11">
        <f t="shared" si="258"/>
        <v>1</v>
      </c>
      <c r="AO190" s="11">
        <f t="shared" si="259"/>
        <v>1</v>
      </c>
      <c r="AP190" s="11">
        <f t="shared" si="260"/>
        <v>1</v>
      </c>
      <c r="AQ190" s="11">
        <f t="shared" si="261"/>
        <v>1</v>
      </c>
      <c r="AR190" s="11">
        <f t="shared" si="262"/>
        <v>1</v>
      </c>
      <c r="AS190" s="11">
        <f t="shared" si="263"/>
        <v>2</v>
      </c>
      <c r="AT190" s="11">
        <f t="shared" si="264"/>
        <v>2</v>
      </c>
      <c r="AU190" s="11">
        <f t="shared" si="265"/>
        <v>1</v>
      </c>
      <c r="AV190" s="11">
        <f t="shared" si="266"/>
        <v>1</v>
      </c>
      <c r="AW190" s="11">
        <f t="shared" si="267"/>
        <v>1</v>
      </c>
      <c r="AX190" s="11">
        <f t="shared" si="268"/>
        <v>1</v>
      </c>
      <c r="AY190" s="11">
        <f t="shared" si="269"/>
        <v>1</v>
      </c>
      <c r="AZ190" s="11">
        <f t="shared" si="270"/>
        <v>1</v>
      </c>
      <c r="BA190" s="11">
        <f t="shared" si="271"/>
        <v>1</v>
      </c>
      <c r="BB190" s="11">
        <f t="shared" si="272"/>
        <v>1</v>
      </c>
      <c r="BC190" s="11">
        <f t="shared" si="273"/>
        <v>1</v>
      </c>
      <c r="BD190" s="11">
        <v>2</v>
      </c>
      <c r="BE190" s="11">
        <f t="shared" si="274"/>
        <v>3</v>
      </c>
      <c r="BH190" s="11">
        <f t="shared" si="275"/>
        <v>87</v>
      </c>
      <c r="BI190" s="11">
        <f t="shared" si="276"/>
      </c>
      <c r="BJ190" s="11">
        <f t="shared" si="277"/>
      </c>
      <c r="BK190" s="11">
        <f t="shared" si="278"/>
      </c>
      <c r="BL190" s="11">
        <f t="shared" si="279"/>
      </c>
      <c r="BM190" s="11">
        <f t="shared" si="280"/>
      </c>
      <c r="BN190" s="11">
        <f t="shared" si="281"/>
      </c>
      <c r="BO190" s="11">
        <f t="shared" si="282"/>
      </c>
      <c r="BP190" s="11">
        <f t="shared" si="283"/>
      </c>
      <c r="BQ190" s="11">
        <f t="shared" si="284"/>
      </c>
      <c r="BR190" s="11">
        <f t="shared" si="285"/>
      </c>
      <c r="BS190" s="11">
        <f t="shared" si="286"/>
      </c>
      <c r="BT190" s="11">
        <f t="shared" si="287"/>
      </c>
      <c r="BU190" s="11">
        <f t="shared" si="288"/>
      </c>
      <c r="BV190" s="11">
        <f t="shared" si="289"/>
      </c>
      <c r="BW190" s="11" t="str">
        <f t="shared" si="290"/>
        <v>-</v>
      </c>
      <c r="BX190" s="11" t="str">
        <f t="shared" si="291"/>
        <v>-</v>
      </c>
      <c r="BY190" s="11">
        <f t="shared" si="292"/>
        <v>15</v>
      </c>
      <c r="CA190">
        <f t="shared" si="293"/>
        <v>87</v>
      </c>
      <c r="EL190" s="11">
        <v>187</v>
      </c>
      <c r="EN190" s="11">
        <f t="shared" si="294"/>
        <v>186</v>
      </c>
      <c r="EO190" s="11" t="str">
        <f t="shared" si="295"/>
        <v>(190)</v>
      </c>
    </row>
    <row r="191" spans="1:145" ht="15.75">
      <c r="A191" s="8" t="str">
        <f t="shared" si="296"/>
        <v>187 (191)</v>
      </c>
      <c r="B191" s="35" t="s">
        <v>193</v>
      </c>
      <c r="C191" s="36" t="s">
        <v>158</v>
      </c>
      <c r="D191" s="21">
        <f t="shared" si="207"/>
        <v>86</v>
      </c>
      <c r="E191" s="19"/>
      <c r="F191" s="15">
        <f t="shared" si="208"/>
        <v>1</v>
      </c>
      <c r="G191" s="20">
        <f t="shared" si="209"/>
        <v>43</v>
      </c>
      <c r="H191" s="19"/>
      <c r="I191" s="15"/>
      <c r="J191" s="15">
        <v>86</v>
      </c>
      <c r="K191" s="15"/>
      <c r="L191" s="15"/>
      <c r="M191" s="15"/>
      <c r="N191" s="15"/>
      <c r="O191" s="15"/>
      <c r="P191" s="15"/>
      <c r="Q191" s="15"/>
      <c r="R191" s="15"/>
      <c r="S191" s="30"/>
      <c r="T191" s="15"/>
      <c r="U191" s="15"/>
      <c r="V191" s="71"/>
      <c r="W191" s="71"/>
      <c r="X191" s="15"/>
      <c r="Y191" s="15"/>
      <c r="Z191" s="15"/>
      <c r="AA191" s="15"/>
      <c r="AB191" s="25">
        <f t="shared" si="297"/>
        <v>19</v>
      </c>
      <c r="AC191" s="78" t="str">
        <f t="shared" si="211"/>
        <v>-</v>
      </c>
      <c r="AD191" s="78" t="str">
        <f t="shared" si="212"/>
        <v>-</v>
      </c>
      <c r="AE191" s="18">
        <v>191</v>
      </c>
      <c r="AF191" s="34">
        <v>187</v>
      </c>
      <c r="AG191" s="34" t="str">
        <f t="shared" si="205"/>
        <v>-</v>
      </c>
      <c r="AK191" s="11">
        <f t="shared" si="255"/>
        <v>1</v>
      </c>
      <c r="AL191" s="11">
        <f t="shared" si="256"/>
        <v>2</v>
      </c>
      <c r="AM191" s="11">
        <f t="shared" si="257"/>
        <v>2</v>
      </c>
      <c r="AN191" s="11">
        <f t="shared" si="258"/>
        <v>1</v>
      </c>
      <c r="AO191" s="11">
        <f t="shared" si="259"/>
        <v>1</v>
      </c>
      <c r="AP191" s="11">
        <f t="shared" si="260"/>
        <v>1</v>
      </c>
      <c r="AQ191" s="11">
        <f t="shared" si="261"/>
        <v>1</v>
      </c>
      <c r="AR191" s="11">
        <f t="shared" si="262"/>
        <v>1</v>
      </c>
      <c r="AS191" s="11">
        <f t="shared" si="263"/>
        <v>1</v>
      </c>
      <c r="AT191" s="11">
        <f t="shared" si="264"/>
        <v>1</v>
      </c>
      <c r="AU191" s="11">
        <f t="shared" si="265"/>
        <v>1</v>
      </c>
      <c r="AV191" s="11">
        <f t="shared" si="266"/>
        <v>1</v>
      </c>
      <c r="AW191" s="11">
        <f t="shared" si="267"/>
        <v>1</v>
      </c>
      <c r="AX191" s="11">
        <f t="shared" si="268"/>
        <v>1</v>
      </c>
      <c r="AY191" s="11">
        <f t="shared" si="269"/>
        <v>1</v>
      </c>
      <c r="AZ191" s="11">
        <f t="shared" si="270"/>
        <v>1</v>
      </c>
      <c r="BA191" s="11">
        <f t="shared" si="271"/>
        <v>1</v>
      </c>
      <c r="BB191" s="11">
        <f t="shared" si="272"/>
        <v>1</v>
      </c>
      <c r="BC191" s="11">
        <f t="shared" si="273"/>
        <v>1</v>
      </c>
      <c r="BD191" s="11">
        <v>2</v>
      </c>
      <c r="BE191" s="11">
        <f t="shared" si="274"/>
        <v>3</v>
      </c>
      <c r="BH191" s="11">
        <f t="shared" si="275"/>
        <v>86</v>
      </c>
      <c r="BI191" s="11">
        <f t="shared" si="276"/>
      </c>
      <c r="BJ191" s="11">
        <f t="shared" si="277"/>
      </c>
      <c r="BK191" s="11">
        <f t="shared" si="278"/>
      </c>
      <c r="BL191" s="11">
        <f t="shared" si="279"/>
      </c>
      <c r="BM191" s="11">
        <f t="shared" si="280"/>
      </c>
      <c r="BN191" s="11">
        <f t="shared" si="281"/>
      </c>
      <c r="BO191" s="11">
        <f t="shared" si="282"/>
      </c>
      <c r="BP191" s="11">
        <f t="shared" si="283"/>
      </c>
      <c r="BQ191" s="11">
        <f t="shared" si="284"/>
      </c>
      <c r="BR191" s="11">
        <f t="shared" si="285"/>
      </c>
      <c r="BS191" s="11">
        <f t="shared" si="286"/>
      </c>
      <c r="BT191" s="11">
        <f t="shared" si="287"/>
      </c>
      <c r="BU191" s="11">
        <f t="shared" si="288"/>
      </c>
      <c r="BV191" s="11">
        <f t="shared" si="289"/>
      </c>
      <c r="BW191" s="11" t="str">
        <f t="shared" si="290"/>
        <v>-</v>
      </c>
      <c r="BX191" s="11" t="str">
        <f t="shared" si="291"/>
        <v>-</v>
      </c>
      <c r="BY191" s="11">
        <f t="shared" si="292"/>
        <v>15</v>
      </c>
      <c r="CA191">
        <f t="shared" si="293"/>
        <v>86</v>
      </c>
      <c r="EL191" s="11">
        <v>188</v>
      </c>
      <c r="EN191" s="11">
        <f t="shared" si="294"/>
        <v>187</v>
      </c>
      <c r="EO191" s="11" t="str">
        <f t="shared" si="295"/>
        <v>(191)</v>
      </c>
    </row>
    <row r="192" spans="1:145" ht="15.75">
      <c r="A192" s="8" t="str">
        <f t="shared" si="296"/>
        <v>188 (192)</v>
      </c>
      <c r="B192" s="9" t="s">
        <v>310</v>
      </c>
      <c r="C192" s="10" t="s">
        <v>83</v>
      </c>
      <c r="D192" s="21">
        <f t="shared" si="207"/>
        <v>84</v>
      </c>
      <c r="E192" s="19"/>
      <c r="F192" s="15">
        <f t="shared" si="208"/>
        <v>2</v>
      </c>
      <c r="G192" s="20">
        <f t="shared" si="209"/>
        <v>21</v>
      </c>
      <c r="H192" s="19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30"/>
      <c r="T192" s="15">
        <v>20</v>
      </c>
      <c r="U192" s="15"/>
      <c r="V192" s="71"/>
      <c r="W192" s="71"/>
      <c r="X192" s="15">
        <v>64</v>
      </c>
      <c r="Y192" s="15"/>
      <c r="Z192" s="15"/>
      <c r="AA192" s="15"/>
      <c r="AB192" s="25">
        <f t="shared" si="297"/>
        <v>19</v>
      </c>
      <c r="AC192" s="78" t="str">
        <f t="shared" si="211"/>
        <v>-</v>
      </c>
      <c r="AD192" s="78" t="str">
        <f t="shared" si="212"/>
        <v>-</v>
      </c>
      <c r="AE192" s="18">
        <v>192</v>
      </c>
      <c r="AF192" s="34">
        <v>188</v>
      </c>
      <c r="AG192" s="34">
        <f t="shared" si="205"/>
        <v>188</v>
      </c>
      <c r="AK192" s="11">
        <f t="shared" si="255"/>
        <v>1</v>
      </c>
      <c r="AL192" s="11">
        <f t="shared" si="256"/>
        <v>1</v>
      </c>
      <c r="AM192" s="11">
        <f t="shared" si="257"/>
        <v>1</v>
      </c>
      <c r="AN192" s="11">
        <f t="shared" si="258"/>
        <v>1</v>
      </c>
      <c r="AO192" s="11">
        <f t="shared" si="259"/>
        <v>1</v>
      </c>
      <c r="AP192" s="11">
        <f t="shared" si="260"/>
        <v>1</v>
      </c>
      <c r="AQ192" s="11">
        <f t="shared" si="261"/>
        <v>1</v>
      </c>
      <c r="AR192" s="11">
        <f t="shared" si="262"/>
        <v>1</v>
      </c>
      <c r="AS192" s="11">
        <f t="shared" si="263"/>
        <v>1</v>
      </c>
      <c r="AT192" s="11">
        <f t="shared" si="264"/>
        <v>1</v>
      </c>
      <c r="AU192" s="11">
        <f t="shared" si="265"/>
        <v>1</v>
      </c>
      <c r="AV192" s="11">
        <f t="shared" si="266"/>
        <v>2</v>
      </c>
      <c r="AW192" s="11">
        <f t="shared" si="267"/>
        <v>2</v>
      </c>
      <c r="AX192" s="11">
        <f t="shared" si="268"/>
        <v>1</v>
      </c>
      <c r="AY192" s="11">
        <f t="shared" si="269"/>
        <v>1</v>
      </c>
      <c r="AZ192" s="11">
        <f t="shared" si="270"/>
        <v>2</v>
      </c>
      <c r="BA192" s="11">
        <f t="shared" si="271"/>
        <v>2</v>
      </c>
      <c r="BB192" s="11">
        <f t="shared" si="272"/>
        <v>1</v>
      </c>
      <c r="BC192" s="11">
        <f t="shared" si="273"/>
        <v>1</v>
      </c>
      <c r="BD192" s="11">
        <v>3</v>
      </c>
      <c r="BE192" s="11">
        <f t="shared" si="274"/>
        <v>5</v>
      </c>
      <c r="BH192" s="11">
        <f t="shared" si="275"/>
        <v>64</v>
      </c>
      <c r="BI192" s="11">
        <f t="shared" si="276"/>
        <v>20</v>
      </c>
      <c r="BJ192" s="11">
        <f t="shared" si="277"/>
      </c>
      <c r="BK192" s="11">
        <f t="shared" si="278"/>
      </c>
      <c r="BL192" s="11">
        <f t="shared" si="279"/>
      </c>
      <c r="BM192" s="11">
        <f t="shared" si="280"/>
      </c>
      <c r="BN192" s="11">
        <f t="shared" si="281"/>
      </c>
      <c r="BO192" s="11">
        <f t="shared" si="282"/>
      </c>
      <c r="BP192" s="11">
        <f t="shared" si="283"/>
      </c>
      <c r="BQ192" s="11">
        <f t="shared" si="284"/>
      </c>
      <c r="BR192" s="11">
        <f t="shared" si="285"/>
      </c>
      <c r="BS192" s="11">
        <f t="shared" si="286"/>
      </c>
      <c r="BT192" s="11">
        <f t="shared" si="287"/>
      </c>
      <c r="BU192" s="11">
        <f t="shared" si="288"/>
      </c>
      <c r="BV192" s="11">
        <f t="shared" si="289"/>
      </c>
      <c r="BW192" s="11" t="str">
        <f t="shared" si="290"/>
        <v>-</v>
      </c>
      <c r="BX192" s="11" t="str">
        <f t="shared" si="291"/>
        <v>-</v>
      </c>
      <c r="BY192" s="11">
        <f t="shared" si="292"/>
        <v>14</v>
      </c>
      <c r="CA192">
        <f t="shared" si="293"/>
        <v>84</v>
      </c>
      <c r="EL192" s="11">
        <v>189</v>
      </c>
      <c r="EN192" s="11">
        <f t="shared" si="294"/>
        <v>188</v>
      </c>
      <c r="EO192" s="11" t="str">
        <f t="shared" si="295"/>
        <v>(192)</v>
      </c>
    </row>
    <row r="193" spans="1:79" ht="15.75">
      <c r="A193" s="8" t="str">
        <f t="shared" si="296"/>
        <v>189 (193)</v>
      </c>
      <c r="B193" s="35" t="s">
        <v>194</v>
      </c>
      <c r="C193" s="36" t="s">
        <v>297</v>
      </c>
      <c r="D193" s="21">
        <f t="shared" si="207"/>
        <v>82</v>
      </c>
      <c r="E193" s="19"/>
      <c r="F193" s="15">
        <f t="shared" si="208"/>
        <v>1</v>
      </c>
      <c r="G193" s="20">
        <f t="shared" si="209"/>
        <v>41</v>
      </c>
      <c r="H193" s="19"/>
      <c r="I193" s="15"/>
      <c r="J193" s="15"/>
      <c r="K193" s="15"/>
      <c r="L193" s="15"/>
      <c r="M193" s="15"/>
      <c r="N193" s="15"/>
      <c r="O193" s="15"/>
      <c r="P193" s="15"/>
      <c r="Q193" s="15">
        <v>82</v>
      </c>
      <c r="R193" s="15"/>
      <c r="S193" s="30"/>
      <c r="T193" s="15"/>
      <c r="U193" s="15"/>
      <c r="V193" s="71"/>
      <c r="W193" s="71"/>
      <c r="X193" s="15"/>
      <c r="Y193" s="15"/>
      <c r="Z193" s="15"/>
      <c r="AA193" s="15"/>
      <c r="AB193" s="25">
        <f t="shared" si="297"/>
        <v>19</v>
      </c>
      <c r="AC193" s="78" t="str">
        <f t="shared" si="211"/>
        <v>-</v>
      </c>
      <c r="AD193" s="78" t="str">
        <f t="shared" si="212"/>
        <v>-</v>
      </c>
      <c r="AE193" s="18">
        <v>193</v>
      </c>
      <c r="AF193" s="34">
        <v>189</v>
      </c>
      <c r="AG193" s="34" t="str">
        <f t="shared" si="205"/>
        <v>-</v>
      </c>
      <c r="AK193" s="11">
        <f t="shared" si="255"/>
        <v>1</v>
      </c>
      <c r="AL193" s="11">
        <f t="shared" si="256"/>
        <v>1</v>
      </c>
      <c r="AM193" s="11">
        <f t="shared" si="257"/>
        <v>1</v>
      </c>
      <c r="AN193" s="11">
        <f t="shared" si="258"/>
        <v>1</v>
      </c>
      <c r="AO193" s="11">
        <f t="shared" si="259"/>
        <v>1</v>
      </c>
      <c r="AP193" s="11">
        <f t="shared" si="260"/>
        <v>1</v>
      </c>
      <c r="AQ193" s="11">
        <f t="shared" si="261"/>
        <v>1</v>
      </c>
      <c r="AR193" s="11">
        <f t="shared" si="262"/>
        <v>1</v>
      </c>
      <c r="AS193" s="11">
        <f t="shared" si="263"/>
        <v>2</v>
      </c>
      <c r="AT193" s="11">
        <f t="shared" si="264"/>
        <v>2</v>
      </c>
      <c r="AU193" s="11">
        <f t="shared" si="265"/>
        <v>1</v>
      </c>
      <c r="AV193" s="11">
        <f t="shared" si="266"/>
        <v>1</v>
      </c>
      <c r="AW193" s="11">
        <f t="shared" si="267"/>
        <v>1</v>
      </c>
      <c r="AX193" s="11">
        <f t="shared" si="268"/>
        <v>1</v>
      </c>
      <c r="AY193" s="11">
        <f t="shared" si="269"/>
        <v>1</v>
      </c>
      <c r="AZ193" s="11">
        <f t="shared" si="270"/>
        <v>1</v>
      </c>
      <c r="BA193" s="11">
        <f t="shared" si="271"/>
        <v>1</v>
      </c>
      <c r="BB193" s="11">
        <f t="shared" si="272"/>
        <v>1</v>
      </c>
      <c r="BC193" s="11">
        <f t="shared" si="273"/>
        <v>1</v>
      </c>
      <c r="BD193" s="11">
        <v>4</v>
      </c>
      <c r="BE193" s="11">
        <f t="shared" si="274"/>
        <v>3</v>
      </c>
      <c r="BH193" s="11">
        <f t="shared" si="275"/>
        <v>82</v>
      </c>
      <c r="BI193" s="11">
        <f t="shared" si="276"/>
      </c>
      <c r="BJ193" s="11">
        <f t="shared" si="277"/>
      </c>
      <c r="BK193" s="11">
        <f t="shared" si="278"/>
      </c>
      <c r="BL193" s="11">
        <f t="shared" si="279"/>
      </c>
      <c r="BM193" s="11">
        <f t="shared" si="280"/>
      </c>
      <c r="BN193" s="11">
        <f t="shared" si="281"/>
      </c>
      <c r="BO193" s="11">
        <f t="shared" si="282"/>
      </c>
      <c r="BP193" s="11">
        <f t="shared" si="283"/>
      </c>
      <c r="BQ193" s="11">
        <f t="shared" si="284"/>
      </c>
      <c r="BR193" s="11">
        <f t="shared" si="285"/>
      </c>
      <c r="BS193" s="11">
        <f t="shared" si="286"/>
      </c>
      <c r="BT193" s="11">
        <f t="shared" si="287"/>
      </c>
      <c r="BU193" s="11">
        <f t="shared" si="288"/>
      </c>
      <c r="BV193" s="11">
        <f t="shared" si="289"/>
      </c>
      <c r="BW193" s="11" t="str">
        <f t="shared" si="290"/>
        <v>-</v>
      </c>
      <c r="BX193" s="11" t="str">
        <f t="shared" si="291"/>
        <v>-</v>
      </c>
      <c r="BY193" s="11">
        <f t="shared" si="292"/>
        <v>15</v>
      </c>
      <c r="CA193">
        <f t="shared" si="293"/>
        <v>82</v>
      </c>
    </row>
    <row r="194" spans="1:79" ht="15.75">
      <c r="A194" s="8" t="str">
        <f t="shared" si="296"/>
        <v>190 (194)</v>
      </c>
      <c r="B194" s="9" t="s">
        <v>328</v>
      </c>
      <c r="C194" s="10" t="s">
        <v>291</v>
      </c>
      <c r="D194" s="21">
        <f t="shared" si="207"/>
        <v>75</v>
      </c>
      <c r="E194" s="19"/>
      <c r="F194" s="15">
        <f t="shared" si="208"/>
        <v>1</v>
      </c>
      <c r="G194" s="20">
        <f t="shared" si="209"/>
        <v>37.5</v>
      </c>
      <c r="H194" s="19"/>
      <c r="I194" s="15"/>
      <c r="J194" s="15"/>
      <c r="K194" s="15"/>
      <c r="L194" s="74"/>
      <c r="M194" s="15"/>
      <c r="N194" s="15"/>
      <c r="O194" s="15"/>
      <c r="P194" s="15"/>
      <c r="Q194" s="15"/>
      <c r="R194" s="65"/>
      <c r="S194" s="30"/>
      <c r="T194" s="15"/>
      <c r="U194" s="65"/>
      <c r="V194" s="71"/>
      <c r="W194" s="71"/>
      <c r="X194" s="15"/>
      <c r="Y194" s="15"/>
      <c r="Z194" s="65">
        <v>75</v>
      </c>
      <c r="AA194" s="15"/>
      <c r="AB194" s="25">
        <f t="shared" si="297"/>
        <v>19</v>
      </c>
      <c r="AC194" s="78" t="str">
        <f t="shared" si="211"/>
        <v>-</v>
      </c>
      <c r="AD194" s="78" t="str">
        <f t="shared" si="212"/>
        <v>-</v>
      </c>
      <c r="AE194" s="18">
        <v>194</v>
      </c>
      <c r="AF194" s="34">
        <v>190</v>
      </c>
      <c r="AG194" s="34" t="str">
        <f t="shared" si="205"/>
        <v>-</v>
      </c>
      <c r="AK194" s="11">
        <f t="shared" si="255"/>
        <v>1</v>
      </c>
      <c r="AL194" s="11">
        <f t="shared" si="256"/>
        <v>1</v>
      </c>
      <c r="AM194" s="11">
        <f t="shared" si="257"/>
        <v>1</v>
      </c>
      <c r="AN194" s="11">
        <f t="shared" si="258"/>
        <v>1</v>
      </c>
      <c r="AO194" s="11">
        <f t="shared" si="259"/>
        <v>1</v>
      </c>
      <c r="AP194" s="11">
        <f t="shared" si="260"/>
        <v>1</v>
      </c>
      <c r="AQ194" s="11">
        <f t="shared" si="261"/>
        <v>1</v>
      </c>
      <c r="AR194" s="11">
        <f t="shared" si="262"/>
        <v>1</v>
      </c>
      <c r="AS194" s="11">
        <f t="shared" si="263"/>
        <v>1</v>
      </c>
      <c r="AT194" s="11">
        <f t="shared" si="264"/>
        <v>1</v>
      </c>
      <c r="AU194" s="11">
        <f t="shared" si="265"/>
        <v>1</v>
      </c>
      <c r="AV194" s="11">
        <f t="shared" si="266"/>
        <v>1</v>
      </c>
      <c r="AW194" s="11">
        <f t="shared" si="267"/>
        <v>1</v>
      </c>
      <c r="AX194" s="11">
        <f t="shared" si="268"/>
        <v>1</v>
      </c>
      <c r="AY194" s="11">
        <f t="shared" si="269"/>
        <v>1</v>
      </c>
      <c r="AZ194" s="11">
        <f t="shared" si="270"/>
        <v>1</v>
      </c>
      <c r="BA194" s="11">
        <f t="shared" si="271"/>
        <v>1</v>
      </c>
      <c r="BB194" s="11">
        <f t="shared" si="272"/>
        <v>2</v>
      </c>
      <c r="BC194" s="11">
        <f t="shared" si="273"/>
        <v>2</v>
      </c>
      <c r="BD194" s="11">
        <v>2</v>
      </c>
      <c r="BE194" s="11">
        <f t="shared" si="274"/>
        <v>3</v>
      </c>
      <c r="BH194" s="11">
        <f t="shared" si="275"/>
        <v>75</v>
      </c>
      <c r="BI194" s="11">
        <f t="shared" si="276"/>
      </c>
      <c r="BJ194" s="11">
        <f t="shared" si="277"/>
      </c>
      <c r="BK194" s="11">
        <f t="shared" si="278"/>
      </c>
      <c r="BL194" s="11">
        <f t="shared" si="279"/>
      </c>
      <c r="BM194" s="11">
        <f t="shared" si="280"/>
      </c>
      <c r="BN194" s="11">
        <f t="shared" si="281"/>
      </c>
      <c r="BO194" s="11">
        <f t="shared" si="282"/>
      </c>
      <c r="BP194" s="11">
        <f t="shared" si="283"/>
      </c>
      <c r="BQ194" s="11">
        <f t="shared" si="284"/>
      </c>
      <c r="BR194" s="11">
        <f t="shared" si="285"/>
      </c>
      <c r="BS194" s="11">
        <f t="shared" si="286"/>
      </c>
      <c r="BT194" s="11">
        <f t="shared" si="287"/>
      </c>
      <c r="BU194" s="11">
        <f t="shared" si="288"/>
      </c>
      <c r="BV194" s="11">
        <f t="shared" si="289"/>
      </c>
      <c r="BW194" s="11" t="str">
        <f t="shared" si="290"/>
        <v>-</v>
      </c>
      <c r="BX194" s="11" t="str">
        <f t="shared" si="291"/>
        <v>-</v>
      </c>
      <c r="BY194" s="11">
        <f t="shared" si="292"/>
        <v>15</v>
      </c>
      <c r="CA194">
        <f t="shared" si="293"/>
        <v>75</v>
      </c>
    </row>
    <row r="195" spans="1:79" ht="15.75" customHeight="1">
      <c r="A195" s="8" t="str">
        <f t="shared" si="296"/>
        <v>191 (196)</v>
      </c>
      <c r="B195" s="9" t="s">
        <v>313</v>
      </c>
      <c r="C195" s="36" t="s">
        <v>34</v>
      </c>
      <c r="D195" s="21">
        <f t="shared" si="207"/>
        <v>61</v>
      </c>
      <c r="E195" s="19"/>
      <c r="F195" s="15">
        <f t="shared" si="208"/>
        <v>1</v>
      </c>
      <c r="G195" s="20">
        <f t="shared" si="209"/>
        <v>30.5</v>
      </c>
      <c r="H195" s="19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30"/>
      <c r="T195" s="15"/>
      <c r="U195" s="15"/>
      <c r="V195" s="71"/>
      <c r="W195" s="71"/>
      <c r="X195" s="15">
        <v>61</v>
      </c>
      <c r="Y195" s="15"/>
      <c r="Z195" s="15"/>
      <c r="AA195" s="15"/>
      <c r="AB195" s="25">
        <f t="shared" si="297"/>
        <v>19</v>
      </c>
      <c r="AC195" s="78" t="str">
        <f t="shared" si="211"/>
        <v>-</v>
      </c>
      <c r="AD195" s="78" t="str">
        <f t="shared" si="212"/>
        <v>-</v>
      </c>
      <c r="AE195" s="18">
        <v>196</v>
      </c>
      <c r="AF195" s="34">
        <v>191</v>
      </c>
      <c r="AG195" s="34" t="str">
        <f t="shared" si="205"/>
        <v>-</v>
      </c>
      <c r="AK195" s="11">
        <f t="shared" si="255"/>
        <v>1</v>
      </c>
      <c r="AL195" s="11">
        <f t="shared" si="256"/>
        <v>1</v>
      </c>
      <c r="AM195" s="11">
        <f t="shared" si="257"/>
        <v>1</v>
      </c>
      <c r="AN195" s="11">
        <f t="shared" si="258"/>
        <v>1</v>
      </c>
      <c r="AO195" s="11">
        <f t="shared" si="259"/>
        <v>1</v>
      </c>
      <c r="AP195" s="11">
        <f t="shared" si="260"/>
        <v>1</v>
      </c>
      <c r="AQ195" s="11">
        <f t="shared" si="261"/>
        <v>1</v>
      </c>
      <c r="AR195" s="11">
        <f t="shared" si="262"/>
        <v>1</v>
      </c>
      <c r="AS195" s="11">
        <f t="shared" si="263"/>
        <v>1</v>
      </c>
      <c r="AT195" s="11">
        <f t="shared" si="264"/>
        <v>1</v>
      </c>
      <c r="AU195" s="11">
        <f t="shared" si="265"/>
        <v>1</v>
      </c>
      <c r="AV195" s="11">
        <f t="shared" si="266"/>
        <v>1</v>
      </c>
      <c r="AW195" s="11">
        <f t="shared" si="267"/>
        <v>1</v>
      </c>
      <c r="AX195" s="11">
        <f t="shared" si="268"/>
        <v>1</v>
      </c>
      <c r="AY195" s="11">
        <f t="shared" si="269"/>
        <v>1</v>
      </c>
      <c r="AZ195" s="11">
        <f t="shared" si="270"/>
        <v>2</v>
      </c>
      <c r="BA195" s="11">
        <f t="shared" si="271"/>
        <v>2</v>
      </c>
      <c r="BB195" s="11">
        <f t="shared" si="272"/>
        <v>1</v>
      </c>
      <c r="BC195" s="11">
        <f t="shared" si="273"/>
        <v>1</v>
      </c>
      <c r="BD195" s="11">
        <v>2</v>
      </c>
      <c r="BE195" s="11">
        <f t="shared" si="274"/>
        <v>3</v>
      </c>
      <c r="BH195" s="11">
        <f t="shared" si="275"/>
        <v>61</v>
      </c>
      <c r="BI195" s="11">
        <f t="shared" si="276"/>
      </c>
      <c r="BJ195" s="11">
        <f t="shared" si="277"/>
      </c>
      <c r="BK195" s="11">
        <f t="shared" si="278"/>
      </c>
      <c r="BL195" s="11">
        <f t="shared" si="279"/>
      </c>
      <c r="BM195" s="11">
        <f t="shared" si="280"/>
      </c>
      <c r="BN195" s="11">
        <f t="shared" si="281"/>
      </c>
      <c r="BO195" s="11">
        <f t="shared" si="282"/>
      </c>
      <c r="BP195" s="11">
        <f t="shared" si="283"/>
      </c>
      <c r="BQ195" s="11">
        <f t="shared" si="284"/>
      </c>
      <c r="BR195" s="11">
        <f t="shared" si="285"/>
      </c>
      <c r="BS195" s="11">
        <f t="shared" si="286"/>
      </c>
      <c r="BT195" s="11">
        <f t="shared" si="287"/>
      </c>
      <c r="BU195" s="11">
        <f t="shared" si="288"/>
      </c>
      <c r="BV195" s="11">
        <f t="shared" si="289"/>
      </c>
      <c r="BW195" s="11" t="str">
        <f t="shared" si="290"/>
        <v>-</v>
      </c>
      <c r="BX195" s="11" t="str">
        <f t="shared" si="291"/>
        <v>-</v>
      </c>
      <c r="BY195" s="11">
        <f t="shared" si="292"/>
        <v>15</v>
      </c>
      <c r="CA195">
        <f t="shared" si="293"/>
        <v>61</v>
      </c>
    </row>
    <row r="196" spans="1:79" ht="15.75">
      <c r="A196" s="8" t="str">
        <f t="shared" si="296"/>
        <v>192 (197)</v>
      </c>
      <c r="B196" s="9" t="s">
        <v>312</v>
      </c>
      <c r="C196" s="10" t="s">
        <v>45</v>
      </c>
      <c r="D196" s="21">
        <f t="shared" si="207"/>
        <v>57</v>
      </c>
      <c r="E196" s="19"/>
      <c r="F196" s="15">
        <f t="shared" si="208"/>
        <v>1</v>
      </c>
      <c r="G196" s="20">
        <f t="shared" si="209"/>
        <v>28.5</v>
      </c>
      <c r="H196" s="19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>
        <v>57</v>
      </c>
      <c r="W196" s="71"/>
      <c r="X196" s="15"/>
      <c r="Y196" s="15"/>
      <c r="Z196" s="15"/>
      <c r="AA196" s="15"/>
      <c r="AB196" s="25">
        <f t="shared" si="297"/>
        <v>19</v>
      </c>
      <c r="AC196" s="78" t="str">
        <f t="shared" si="211"/>
        <v>-</v>
      </c>
      <c r="AD196" s="78" t="str">
        <f t="shared" si="212"/>
        <v>-</v>
      </c>
      <c r="AE196" s="18">
        <v>197</v>
      </c>
      <c r="AF196" s="34">
        <v>192</v>
      </c>
      <c r="AG196" s="34" t="str">
        <f t="shared" si="205"/>
        <v>-</v>
      </c>
      <c r="AK196" s="11">
        <f t="shared" si="255"/>
        <v>1</v>
      </c>
      <c r="AL196" s="11">
        <f t="shared" si="256"/>
        <v>1</v>
      </c>
      <c r="AM196" s="11">
        <f t="shared" si="257"/>
        <v>1</v>
      </c>
      <c r="AN196" s="11">
        <f t="shared" si="258"/>
        <v>1</v>
      </c>
      <c r="AO196" s="11">
        <f t="shared" si="259"/>
        <v>1</v>
      </c>
      <c r="AP196" s="11">
        <f t="shared" si="260"/>
        <v>1</v>
      </c>
      <c r="AQ196" s="11">
        <f t="shared" si="261"/>
        <v>1</v>
      </c>
      <c r="AR196" s="11">
        <f t="shared" si="262"/>
        <v>1</v>
      </c>
      <c r="AS196" s="11">
        <f t="shared" si="263"/>
        <v>1</v>
      </c>
      <c r="AT196" s="11">
        <f t="shared" si="264"/>
        <v>1</v>
      </c>
      <c r="AU196" s="11">
        <f t="shared" si="265"/>
        <v>1</v>
      </c>
      <c r="AV196" s="11">
        <f t="shared" si="266"/>
        <v>1</v>
      </c>
      <c r="AW196" s="11">
        <f t="shared" si="267"/>
        <v>1</v>
      </c>
      <c r="AX196" s="11">
        <f t="shared" si="268"/>
        <v>2</v>
      </c>
      <c r="AY196" s="11">
        <f t="shared" si="269"/>
        <v>2</v>
      </c>
      <c r="AZ196" s="11">
        <f t="shared" si="270"/>
        <v>1</v>
      </c>
      <c r="BA196" s="11">
        <f t="shared" si="271"/>
        <v>1</v>
      </c>
      <c r="BB196" s="11">
        <f t="shared" si="272"/>
        <v>1</v>
      </c>
      <c r="BC196" s="11">
        <f t="shared" si="273"/>
        <v>1</v>
      </c>
      <c r="BD196" s="11">
        <v>2</v>
      </c>
      <c r="BE196" s="11">
        <f t="shared" si="274"/>
        <v>3</v>
      </c>
      <c r="BG196" s="11">
        <v>2</v>
      </c>
      <c r="BH196" s="11">
        <f t="shared" si="275"/>
        <v>57</v>
      </c>
      <c r="BI196" s="11">
        <f t="shared" si="276"/>
      </c>
      <c r="BJ196" s="11">
        <f t="shared" si="277"/>
      </c>
      <c r="BK196" s="11">
        <f t="shared" si="278"/>
      </c>
      <c r="BL196" s="11">
        <f t="shared" si="279"/>
      </c>
      <c r="BM196" s="11">
        <f t="shared" si="280"/>
      </c>
      <c r="BN196" s="11">
        <f t="shared" si="281"/>
      </c>
      <c r="BO196" s="11">
        <f t="shared" si="282"/>
      </c>
      <c r="BP196" s="11">
        <f t="shared" si="283"/>
      </c>
      <c r="BQ196" s="11">
        <f t="shared" si="284"/>
      </c>
      <c r="BR196" s="11">
        <f t="shared" si="285"/>
      </c>
      <c r="BS196" s="11">
        <f t="shared" si="286"/>
      </c>
      <c r="BT196" s="11">
        <f t="shared" si="287"/>
      </c>
      <c r="BU196" s="11">
        <f t="shared" si="288"/>
      </c>
      <c r="BV196" s="11">
        <f t="shared" si="289"/>
      </c>
      <c r="BW196" s="11" t="str">
        <f t="shared" si="290"/>
        <v>-</v>
      </c>
      <c r="BX196" s="11" t="str">
        <f t="shared" si="291"/>
        <v>-</v>
      </c>
      <c r="BY196" s="11">
        <f t="shared" si="292"/>
        <v>15</v>
      </c>
      <c r="CA196">
        <f t="shared" si="293"/>
        <v>57</v>
      </c>
    </row>
    <row r="197" spans="1:79" ht="15.75">
      <c r="A197" s="8" t="str">
        <f t="shared" si="296"/>
        <v>193 (198)</v>
      </c>
      <c r="B197" s="9" t="s">
        <v>287</v>
      </c>
      <c r="C197" s="24" t="s">
        <v>214</v>
      </c>
      <c r="D197" s="21">
        <f aca="true" t="shared" si="298" ref="D197:D204">SUM(BH197:BT197)</f>
        <v>44</v>
      </c>
      <c r="F197" s="15">
        <f aca="true" t="shared" si="299" ref="F197:F204">COUNT(I197:AA197)</f>
        <v>1</v>
      </c>
      <c r="G197" s="20">
        <f>SUM((CA197)/(F197*2))</f>
        <v>22</v>
      </c>
      <c r="I197" s="24"/>
      <c r="J197" s="24"/>
      <c r="K197" s="24"/>
      <c r="L197" s="24"/>
      <c r="M197" s="24"/>
      <c r="N197" s="24"/>
      <c r="O197" s="24">
        <v>44</v>
      </c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5">
        <f t="shared" si="297"/>
        <v>19</v>
      </c>
      <c r="AC197" s="78" t="str">
        <f aca="true" t="shared" si="300" ref="AC197:AC204">BW197</f>
        <v>-</v>
      </c>
      <c r="AD197" s="78" t="str">
        <f aca="true" t="shared" si="301" ref="AD197:AD204">BX197</f>
        <v>-</v>
      </c>
      <c r="AE197" s="88">
        <v>198</v>
      </c>
      <c r="AF197" s="34">
        <v>193</v>
      </c>
      <c r="AG197" s="34" t="str">
        <f t="shared" si="205"/>
        <v>-</v>
      </c>
      <c r="AK197" s="11">
        <f t="shared" si="255"/>
        <v>1</v>
      </c>
      <c r="AL197" s="11">
        <f t="shared" si="256"/>
        <v>1</v>
      </c>
      <c r="AM197" s="11">
        <f t="shared" si="257"/>
        <v>1</v>
      </c>
      <c r="AN197" s="11">
        <f t="shared" si="258"/>
        <v>1</v>
      </c>
      <c r="AO197" s="11">
        <f t="shared" si="259"/>
        <v>1</v>
      </c>
      <c r="AP197" s="11">
        <f t="shared" si="260"/>
        <v>1</v>
      </c>
      <c r="AQ197" s="11">
        <f t="shared" si="261"/>
        <v>2</v>
      </c>
      <c r="AR197" s="11">
        <f t="shared" si="262"/>
        <v>2</v>
      </c>
      <c r="AS197" s="11">
        <f t="shared" si="263"/>
        <v>1</v>
      </c>
      <c r="AT197" s="11">
        <f t="shared" si="264"/>
        <v>1</v>
      </c>
      <c r="AU197" s="11">
        <f t="shared" si="265"/>
        <v>1</v>
      </c>
      <c r="AV197" s="11">
        <f t="shared" si="266"/>
        <v>1</v>
      </c>
      <c r="AW197" s="11">
        <f t="shared" si="267"/>
        <v>1</v>
      </c>
      <c r="AX197" s="11">
        <f t="shared" si="268"/>
        <v>1</v>
      </c>
      <c r="AY197" s="11">
        <f t="shared" si="269"/>
        <v>1</v>
      </c>
      <c r="AZ197" s="11">
        <f t="shared" si="270"/>
        <v>1</v>
      </c>
      <c r="BA197" s="11">
        <f t="shared" si="271"/>
        <v>1</v>
      </c>
      <c r="BB197" s="11">
        <f t="shared" si="272"/>
        <v>1</v>
      </c>
      <c r="BC197" s="11">
        <f t="shared" si="273"/>
        <v>1</v>
      </c>
      <c r="BD197" s="11">
        <v>2</v>
      </c>
      <c r="BE197" s="11">
        <f t="shared" si="274"/>
        <v>3</v>
      </c>
      <c r="BG197" s="11">
        <v>2</v>
      </c>
      <c r="BH197" s="11">
        <f t="shared" si="275"/>
        <v>44</v>
      </c>
      <c r="BI197" s="11">
        <f t="shared" si="276"/>
      </c>
      <c r="BJ197" s="11">
        <f t="shared" si="277"/>
      </c>
      <c r="BK197" s="11">
        <f t="shared" si="278"/>
      </c>
      <c r="BL197" s="11">
        <f t="shared" si="279"/>
      </c>
      <c r="BM197" s="11">
        <f t="shared" si="280"/>
      </c>
      <c r="BN197" s="11">
        <f t="shared" si="281"/>
      </c>
      <c r="BO197" s="11">
        <f t="shared" si="282"/>
      </c>
      <c r="BP197" s="11">
        <f t="shared" si="283"/>
      </c>
      <c r="BQ197" s="11">
        <f t="shared" si="284"/>
      </c>
      <c r="BR197" s="11">
        <f t="shared" si="285"/>
      </c>
      <c r="BS197" s="11">
        <f t="shared" si="286"/>
      </c>
      <c r="BT197" s="11">
        <f t="shared" si="287"/>
      </c>
      <c r="BU197" s="11">
        <f t="shared" si="288"/>
      </c>
      <c r="BV197" s="11">
        <f t="shared" si="289"/>
      </c>
      <c r="BW197" s="11" t="str">
        <f t="shared" si="290"/>
        <v>-</v>
      </c>
      <c r="BX197" s="11" t="str">
        <f t="shared" si="291"/>
        <v>-</v>
      </c>
      <c r="BY197" s="11">
        <f t="shared" si="292"/>
        <v>15</v>
      </c>
      <c r="CA197">
        <f t="shared" si="293"/>
        <v>44</v>
      </c>
    </row>
    <row r="198" spans="1:79" ht="15.75">
      <c r="A198" s="8" t="str">
        <f t="shared" si="296"/>
        <v>194 (-)</v>
      </c>
      <c r="B198" s="9"/>
      <c r="C198" s="10"/>
      <c r="D198" s="21">
        <f t="shared" si="298"/>
        <v>0</v>
      </c>
      <c r="E198" s="19"/>
      <c r="F198" s="15">
        <f t="shared" si="299"/>
        <v>0</v>
      </c>
      <c r="G198" s="20" t="e">
        <f>SUM((CA198)/(F198*2))</f>
        <v>#DIV/0!</v>
      </c>
      <c r="H198" s="19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30"/>
      <c r="T198" s="15"/>
      <c r="U198" s="15"/>
      <c r="V198" s="71"/>
      <c r="W198" s="71"/>
      <c r="X198" s="15"/>
      <c r="Y198" s="15"/>
      <c r="Z198" s="15"/>
      <c r="AA198" s="15"/>
      <c r="AB198" s="25">
        <f t="shared" si="297"/>
        <v>19</v>
      </c>
      <c r="AC198" s="78" t="str">
        <f t="shared" si="300"/>
        <v>-</v>
      </c>
      <c r="AD198" s="78" t="str">
        <f t="shared" si="301"/>
        <v>-</v>
      </c>
      <c r="AE198" s="18">
        <v>162</v>
      </c>
      <c r="AF198" s="34">
        <v>194</v>
      </c>
      <c r="AG198" s="34" t="str">
        <f t="shared" si="205"/>
        <v>-</v>
      </c>
      <c r="AK198" s="11">
        <f t="shared" si="255"/>
        <v>1</v>
      </c>
      <c r="AL198" s="11">
        <f t="shared" si="256"/>
        <v>1</v>
      </c>
      <c r="AM198" s="11">
        <f t="shared" si="257"/>
        <v>1</v>
      </c>
      <c r="AN198" s="11">
        <f t="shared" si="258"/>
        <v>1</v>
      </c>
      <c r="AO198" s="11">
        <f t="shared" si="259"/>
        <v>1</v>
      </c>
      <c r="AP198" s="11">
        <f t="shared" si="260"/>
        <v>1</v>
      </c>
      <c r="AQ198" s="11">
        <f t="shared" si="261"/>
        <v>1</v>
      </c>
      <c r="AR198" s="11">
        <f t="shared" si="262"/>
        <v>1</v>
      </c>
      <c r="AS198" s="11">
        <f t="shared" si="263"/>
        <v>1</v>
      </c>
      <c r="AT198" s="11">
        <f t="shared" si="264"/>
        <v>1</v>
      </c>
      <c r="AU198" s="11">
        <f t="shared" si="265"/>
        <v>1</v>
      </c>
      <c r="AV198" s="11">
        <f t="shared" si="266"/>
        <v>1</v>
      </c>
      <c r="AW198" s="11">
        <f t="shared" si="267"/>
        <v>1</v>
      </c>
      <c r="AX198" s="11">
        <f t="shared" si="268"/>
        <v>1</v>
      </c>
      <c r="AY198" s="11">
        <f t="shared" si="269"/>
        <v>1</v>
      </c>
      <c r="AZ198" s="11">
        <f t="shared" si="270"/>
        <v>1</v>
      </c>
      <c r="BA198" s="11">
        <f t="shared" si="271"/>
        <v>1</v>
      </c>
      <c r="BB198" s="11">
        <f t="shared" si="272"/>
        <v>1</v>
      </c>
      <c r="BC198" s="11">
        <f t="shared" si="273"/>
        <v>1</v>
      </c>
      <c r="BD198" s="11">
        <v>2</v>
      </c>
      <c r="BE198" s="11">
        <f t="shared" si="274"/>
        <v>1</v>
      </c>
      <c r="BH198" s="11">
        <f t="shared" si="275"/>
      </c>
      <c r="BI198" s="11">
        <f t="shared" si="276"/>
      </c>
      <c r="BJ198" s="11">
        <f t="shared" si="277"/>
      </c>
      <c r="BK198" s="11">
        <f t="shared" si="278"/>
      </c>
      <c r="BL198" s="11">
        <f t="shared" si="279"/>
      </c>
      <c r="BM198" s="11">
        <f t="shared" si="280"/>
      </c>
      <c r="BN198" s="11">
        <f t="shared" si="281"/>
      </c>
      <c r="BO198" s="11">
        <f t="shared" si="282"/>
      </c>
      <c r="BP198" s="11">
        <f t="shared" si="283"/>
      </c>
      <c r="BQ198" s="11">
        <f t="shared" si="284"/>
      </c>
      <c r="BR198" s="11">
        <f t="shared" si="285"/>
      </c>
      <c r="BS198" s="11">
        <f t="shared" si="286"/>
      </c>
      <c r="BT198" s="11">
        <f t="shared" si="287"/>
      </c>
      <c r="BU198" s="11">
        <f t="shared" si="288"/>
      </c>
      <c r="BV198" s="11">
        <f t="shared" si="289"/>
      </c>
      <c r="BW198" s="11" t="str">
        <f t="shared" si="290"/>
        <v>-</v>
      </c>
      <c r="BX198" s="11" t="str">
        <f t="shared" si="291"/>
        <v>-</v>
      </c>
      <c r="BY198" s="11">
        <f t="shared" si="292"/>
        <v>16</v>
      </c>
      <c r="CA198">
        <f t="shared" si="293"/>
        <v>0</v>
      </c>
    </row>
    <row r="199" spans="1:79" ht="15.75">
      <c r="A199" s="8" t="str">
        <f t="shared" si="296"/>
        <v>195 (-)</v>
      </c>
      <c r="B199" s="9"/>
      <c r="C199" s="10"/>
      <c r="D199" s="21">
        <f t="shared" si="298"/>
        <v>0</v>
      </c>
      <c r="E199" s="19"/>
      <c r="F199" s="15">
        <f t="shared" si="299"/>
        <v>0</v>
      </c>
      <c r="G199" s="20" t="e">
        <f>SUM((CA199)/(F199*2))</f>
        <v>#DIV/0!</v>
      </c>
      <c r="H199" s="19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30"/>
      <c r="T199" s="15"/>
      <c r="U199" s="15"/>
      <c r="V199" s="71"/>
      <c r="W199" s="71"/>
      <c r="X199" s="15"/>
      <c r="Y199" s="15"/>
      <c r="Z199" s="15"/>
      <c r="AA199" s="15"/>
      <c r="AB199" s="25">
        <f t="shared" si="297"/>
        <v>19</v>
      </c>
      <c r="AC199" s="78" t="str">
        <f t="shared" si="300"/>
        <v>-</v>
      </c>
      <c r="AD199" s="78" t="str">
        <f t="shared" si="301"/>
        <v>-</v>
      </c>
      <c r="AE199" s="18">
        <v>170</v>
      </c>
      <c r="AF199" s="34">
        <v>195</v>
      </c>
      <c r="AG199" s="34" t="str">
        <f t="shared" si="205"/>
        <v>-</v>
      </c>
      <c r="AK199" s="11">
        <f t="shared" si="255"/>
        <v>1</v>
      </c>
      <c r="AL199" s="11">
        <f t="shared" si="256"/>
        <v>1</v>
      </c>
      <c r="AM199" s="11">
        <f t="shared" si="257"/>
        <v>1</v>
      </c>
      <c r="AN199" s="11">
        <f t="shared" si="258"/>
        <v>1</v>
      </c>
      <c r="AO199" s="11">
        <f t="shared" si="259"/>
        <v>1</v>
      </c>
      <c r="AP199" s="11">
        <f t="shared" si="260"/>
        <v>1</v>
      </c>
      <c r="AQ199" s="11">
        <f t="shared" si="261"/>
        <v>1</v>
      </c>
      <c r="AR199" s="11">
        <f t="shared" si="262"/>
        <v>1</v>
      </c>
      <c r="AS199" s="11">
        <f t="shared" si="263"/>
        <v>1</v>
      </c>
      <c r="AT199" s="11">
        <f t="shared" si="264"/>
        <v>1</v>
      </c>
      <c r="AU199" s="11">
        <f t="shared" si="265"/>
        <v>1</v>
      </c>
      <c r="AV199" s="11">
        <f t="shared" si="266"/>
        <v>1</v>
      </c>
      <c r="AW199" s="11">
        <f t="shared" si="267"/>
        <v>1</v>
      </c>
      <c r="AX199" s="11">
        <f t="shared" si="268"/>
        <v>1</v>
      </c>
      <c r="AY199" s="11">
        <f t="shared" si="269"/>
        <v>1</v>
      </c>
      <c r="AZ199" s="11">
        <f t="shared" si="270"/>
        <v>1</v>
      </c>
      <c r="BA199" s="11">
        <f t="shared" si="271"/>
        <v>1</v>
      </c>
      <c r="BB199" s="11">
        <f t="shared" si="272"/>
        <v>1</v>
      </c>
      <c r="BC199" s="11">
        <f t="shared" si="273"/>
        <v>1</v>
      </c>
      <c r="BD199" s="11">
        <v>2</v>
      </c>
      <c r="BE199" s="11">
        <f t="shared" si="274"/>
        <v>1</v>
      </c>
      <c r="BH199" s="11">
        <f t="shared" si="275"/>
      </c>
      <c r="BW199" s="11" t="str">
        <f t="shared" si="290"/>
        <v>-</v>
      </c>
      <c r="BX199" s="11" t="str">
        <f t="shared" si="291"/>
        <v>-</v>
      </c>
      <c r="BY199" s="11">
        <f t="shared" si="292"/>
        <v>16</v>
      </c>
      <c r="CA199">
        <f t="shared" si="293"/>
        <v>0</v>
      </c>
    </row>
    <row r="200" spans="1:79" ht="15.75">
      <c r="A200" s="8" t="str">
        <f t="shared" si="296"/>
        <v>196 (-)</v>
      </c>
      <c r="B200" s="9"/>
      <c r="C200" s="10"/>
      <c r="D200" s="21">
        <f t="shared" si="298"/>
        <v>0</v>
      </c>
      <c r="E200" s="19"/>
      <c r="F200" s="15">
        <f t="shared" si="299"/>
        <v>0</v>
      </c>
      <c r="G200" s="20" t="e">
        <f>SUM((CA200)/(F200*2))</f>
        <v>#DIV/0!</v>
      </c>
      <c r="H200" s="19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71"/>
      <c r="X200" s="15"/>
      <c r="Y200" s="15"/>
      <c r="Z200" s="15"/>
      <c r="AA200" s="15"/>
      <c r="AB200" s="25">
        <f t="shared" si="297"/>
        <v>19</v>
      </c>
      <c r="AC200" s="78" t="str">
        <f t="shared" si="300"/>
        <v>-</v>
      </c>
      <c r="AD200" s="78" t="str">
        <f t="shared" si="301"/>
        <v>-</v>
      </c>
      <c r="AE200" s="18">
        <v>178</v>
      </c>
      <c r="AF200" s="34">
        <v>196</v>
      </c>
      <c r="AG200" s="34" t="str">
        <f t="shared" si="205"/>
        <v>-</v>
      </c>
      <c r="AK200" s="11">
        <f t="shared" si="255"/>
        <v>1</v>
      </c>
      <c r="AL200" s="11">
        <f t="shared" si="256"/>
        <v>1</v>
      </c>
      <c r="AM200" s="11">
        <f t="shared" si="257"/>
        <v>1</v>
      </c>
      <c r="AN200" s="11">
        <f t="shared" si="258"/>
        <v>1</v>
      </c>
      <c r="AO200" s="11">
        <f t="shared" si="259"/>
        <v>1</v>
      </c>
      <c r="AP200" s="11">
        <f t="shared" si="260"/>
        <v>1</v>
      </c>
      <c r="AQ200" s="11">
        <f t="shared" si="261"/>
        <v>1</v>
      </c>
      <c r="AR200" s="11">
        <f t="shared" si="262"/>
        <v>1</v>
      </c>
      <c r="AS200" s="11">
        <f t="shared" si="263"/>
        <v>1</v>
      </c>
      <c r="AT200" s="11">
        <f t="shared" si="264"/>
        <v>1</v>
      </c>
      <c r="AU200" s="11">
        <f t="shared" si="265"/>
        <v>1</v>
      </c>
      <c r="AV200" s="11">
        <f t="shared" si="266"/>
        <v>1</v>
      </c>
      <c r="AW200" s="11">
        <f t="shared" si="267"/>
        <v>1</v>
      </c>
      <c r="AX200" s="11">
        <f t="shared" si="268"/>
        <v>1</v>
      </c>
      <c r="AY200" s="11">
        <f t="shared" si="269"/>
        <v>1</v>
      </c>
      <c r="AZ200" s="11">
        <f t="shared" si="270"/>
        <v>1</v>
      </c>
      <c r="BA200" s="11">
        <f t="shared" si="271"/>
        <v>1</v>
      </c>
      <c r="BB200" s="11">
        <f t="shared" si="272"/>
        <v>1</v>
      </c>
      <c r="BC200" s="11">
        <f t="shared" si="273"/>
        <v>1</v>
      </c>
      <c r="BD200" s="11">
        <v>2</v>
      </c>
      <c r="BE200" s="11">
        <f t="shared" si="274"/>
        <v>1</v>
      </c>
      <c r="BG200" s="11">
        <v>2</v>
      </c>
      <c r="BH200" s="11">
        <f t="shared" si="275"/>
      </c>
      <c r="BW200" s="11" t="str">
        <f t="shared" si="290"/>
        <v>-</v>
      </c>
      <c r="BX200" s="11" t="str">
        <f t="shared" si="291"/>
        <v>-</v>
      </c>
      <c r="BY200" s="11">
        <f t="shared" si="292"/>
        <v>16</v>
      </c>
      <c r="CA200">
        <f t="shared" si="293"/>
        <v>0</v>
      </c>
    </row>
    <row r="201" spans="1:79" ht="15.75">
      <c r="A201" s="8" t="str">
        <f t="shared" si="296"/>
        <v>197 (-)</v>
      </c>
      <c r="B201" s="9"/>
      <c r="C201" s="10"/>
      <c r="D201" s="21">
        <f t="shared" si="298"/>
        <v>0</v>
      </c>
      <c r="E201" s="19"/>
      <c r="F201" s="15">
        <f t="shared" si="299"/>
        <v>0</v>
      </c>
      <c r="G201" s="20" t="e">
        <f>SUM((CA201)/(F201*2))</f>
        <v>#DIV/0!</v>
      </c>
      <c r="H201" s="19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30"/>
      <c r="T201" s="15"/>
      <c r="U201" s="15"/>
      <c r="V201" s="15"/>
      <c r="W201" s="71"/>
      <c r="X201" s="15"/>
      <c r="Y201" s="15"/>
      <c r="Z201" s="15"/>
      <c r="AA201" s="15"/>
      <c r="AB201" s="25">
        <f t="shared" si="297"/>
        <v>19</v>
      </c>
      <c r="AC201" s="78" t="str">
        <f t="shared" si="300"/>
        <v>-</v>
      </c>
      <c r="AD201" s="78" t="str">
        <f t="shared" si="301"/>
        <v>-</v>
      </c>
      <c r="AE201" s="18">
        <v>183</v>
      </c>
      <c r="AF201" s="34">
        <v>197</v>
      </c>
      <c r="AG201" s="34" t="str">
        <f t="shared" si="205"/>
        <v>-</v>
      </c>
      <c r="AK201" s="11">
        <f t="shared" si="255"/>
        <v>1</v>
      </c>
      <c r="AL201" s="11">
        <f t="shared" si="256"/>
        <v>1</v>
      </c>
      <c r="AM201" s="11">
        <f t="shared" si="257"/>
        <v>1</v>
      </c>
      <c r="AN201" s="11">
        <f t="shared" si="258"/>
        <v>1</v>
      </c>
      <c r="AO201" s="11">
        <f t="shared" si="259"/>
        <v>1</v>
      </c>
      <c r="AP201" s="11">
        <f t="shared" si="260"/>
        <v>1</v>
      </c>
      <c r="AQ201" s="11">
        <f t="shared" si="261"/>
        <v>1</v>
      </c>
      <c r="AR201" s="11">
        <f t="shared" si="262"/>
        <v>1</v>
      </c>
      <c r="AS201" s="11">
        <f t="shared" si="263"/>
        <v>1</v>
      </c>
      <c r="AT201" s="11">
        <f t="shared" si="264"/>
        <v>1</v>
      </c>
      <c r="AU201" s="11">
        <f t="shared" si="265"/>
        <v>1</v>
      </c>
      <c r="AV201" s="11">
        <f t="shared" si="266"/>
        <v>1</v>
      </c>
      <c r="AW201" s="11">
        <f t="shared" si="267"/>
        <v>1</v>
      </c>
      <c r="AX201" s="11">
        <f t="shared" si="268"/>
        <v>1</v>
      </c>
      <c r="AY201" s="11">
        <f t="shared" si="269"/>
        <v>1</v>
      </c>
      <c r="AZ201" s="11">
        <f t="shared" si="270"/>
        <v>1</v>
      </c>
      <c r="BA201" s="11">
        <f t="shared" si="271"/>
        <v>1</v>
      </c>
      <c r="BB201" s="11">
        <f t="shared" si="272"/>
        <v>1</v>
      </c>
      <c r="BC201" s="11">
        <f t="shared" si="273"/>
        <v>1</v>
      </c>
      <c r="BD201" s="11">
        <v>2</v>
      </c>
      <c r="BE201" s="11">
        <f t="shared" si="274"/>
        <v>1</v>
      </c>
      <c r="BG201" s="11">
        <v>2</v>
      </c>
      <c r="BH201" s="11">
        <f t="shared" si="275"/>
      </c>
      <c r="BW201" s="11" t="str">
        <f t="shared" si="290"/>
        <v>-</v>
      </c>
      <c r="BX201" s="11" t="str">
        <f t="shared" si="291"/>
        <v>-</v>
      </c>
      <c r="BY201" s="11">
        <f t="shared" si="292"/>
        <v>16</v>
      </c>
      <c r="CA201">
        <f t="shared" si="293"/>
        <v>0</v>
      </c>
    </row>
    <row r="202" spans="1:145" ht="15.75">
      <c r="A202" s="8" t="str">
        <f t="shared" si="296"/>
        <v>198 (-)</v>
      </c>
      <c r="B202" s="9"/>
      <c r="C202" s="36"/>
      <c r="D202" s="21">
        <f t="shared" si="298"/>
        <v>0</v>
      </c>
      <c r="E202" s="19"/>
      <c r="F202" s="15">
        <f t="shared" si="299"/>
        <v>0</v>
      </c>
      <c r="G202" s="20" t="e">
        <f>SUM((CA202)/(F202*2))</f>
        <v>#DIV/0!</v>
      </c>
      <c r="H202" s="19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71"/>
      <c r="X202" s="15"/>
      <c r="Y202" s="15"/>
      <c r="Z202" s="15"/>
      <c r="AA202" s="15"/>
      <c r="AB202" s="25">
        <f t="shared" si="297"/>
        <v>19</v>
      </c>
      <c r="AC202" s="78" t="str">
        <f t="shared" si="300"/>
        <v>-</v>
      </c>
      <c r="AD202" s="78" t="str">
        <f t="shared" si="301"/>
        <v>-</v>
      </c>
      <c r="AE202" s="18">
        <v>189</v>
      </c>
      <c r="AF202" s="34">
        <v>198</v>
      </c>
      <c r="AG202" s="34" t="str">
        <f t="shared" si="205"/>
        <v>-</v>
      </c>
      <c r="AK202" s="11">
        <f t="shared" si="255"/>
        <v>1</v>
      </c>
      <c r="AL202" s="11">
        <f t="shared" si="256"/>
        <v>1</v>
      </c>
      <c r="AM202" s="11">
        <f t="shared" si="257"/>
        <v>1</v>
      </c>
      <c r="AN202" s="11">
        <f t="shared" si="258"/>
        <v>1</v>
      </c>
      <c r="AO202" s="11">
        <f t="shared" si="259"/>
        <v>1</v>
      </c>
      <c r="AP202" s="11">
        <f t="shared" si="260"/>
        <v>1</v>
      </c>
      <c r="AQ202" s="11">
        <f t="shared" si="261"/>
        <v>1</v>
      </c>
      <c r="AR202" s="11">
        <f t="shared" si="262"/>
        <v>1</v>
      </c>
      <c r="AS202" s="11">
        <f t="shared" si="263"/>
        <v>1</v>
      </c>
      <c r="AT202" s="11">
        <f t="shared" si="264"/>
        <v>1</v>
      </c>
      <c r="AU202" s="11">
        <f t="shared" si="265"/>
        <v>1</v>
      </c>
      <c r="AV202" s="11">
        <f t="shared" si="266"/>
        <v>1</v>
      </c>
      <c r="AW202" s="11">
        <f t="shared" si="267"/>
        <v>1</v>
      </c>
      <c r="AX202" s="11">
        <f t="shared" si="268"/>
        <v>1</v>
      </c>
      <c r="AY202" s="11">
        <f t="shared" si="269"/>
        <v>1</v>
      </c>
      <c r="AZ202" s="11">
        <f t="shared" si="270"/>
        <v>1</v>
      </c>
      <c r="BA202" s="11">
        <f t="shared" si="271"/>
        <v>1</v>
      </c>
      <c r="BB202" s="11">
        <f t="shared" si="272"/>
        <v>1</v>
      </c>
      <c r="BC202" s="11">
        <f t="shared" si="273"/>
        <v>1</v>
      </c>
      <c r="BD202" s="11">
        <v>2</v>
      </c>
      <c r="BE202" s="11">
        <f t="shared" si="274"/>
        <v>1</v>
      </c>
      <c r="BH202" s="11">
        <f t="shared" si="275"/>
      </c>
      <c r="BI202" s="11">
        <f>IF($F202&gt;1,LARGE($I202:$AA202,2),"")</f>
      </c>
      <c r="BJ202" s="11">
        <f>IF($F202&gt;2,LARGE($I202:$AA202,3),"")</f>
      </c>
      <c r="BK202" s="11">
        <f>IF($F202&gt;3,LARGE($I202:$AA202,4),"")</f>
      </c>
      <c r="BL202" s="11">
        <f>IF($F202&gt;4,LARGE($I202:$AA202,5),"")</f>
      </c>
      <c r="BM202" s="11">
        <f>IF($F202&gt;5,LARGE($I202:$AA202,6),"")</f>
      </c>
      <c r="BN202" s="11">
        <f>IF($F202&gt;6,LARGE($I202:$AA202,7),"")</f>
      </c>
      <c r="BO202" s="11">
        <f>IF($F202&gt;7,LARGE($I202:$AA202,8),"")</f>
      </c>
      <c r="BP202" s="11">
        <f>IF($F202&gt;8,LARGE($I202:$AA202,9),"")</f>
      </c>
      <c r="BQ202" s="11">
        <f>IF($F202&gt;9,LARGE($I202:$AA202,10),"")</f>
      </c>
      <c r="BR202" s="11">
        <f>IF($F202&gt;10,LARGE($I202:$AA202,11),"")</f>
      </c>
      <c r="BS202" s="11">
        <f>IF($F202&gt;11,LARGE($I202:$AA202,12),"")</f>
      </c>
      <c r="BT202" s="11">
        <f>IF($F202&gt;12,LARGE($I202:$AA202,13),"")</f>
      </c>
      <c r="BU202" s="11">
        <f>IF($F202&gt;13,LARGE($I202:$AA202,14),"")</f>
      </c>
      <c r="BV202" s="11">
        <f>IF($F202&gt;14,LARGE($I202:$AA202,15),"")</f>
      </c>
      <c r="BW202" s="11" t="str">
        <f t="shared" si="290"/>
        <v>-</v>
      </c>
      <c r="BX202" s="11" t="str">
        <f t="shared" si="291"/>
        <v>-</v>
      </c>
      <c r="BY202" s="11">
        <f t="shared" si="292"/>
        <v>16</v>
      </c>
      <c r="CA202">
        <f t="shared" si="293"/>
        <v>0</v>
      </c>
      <c r="EL202" s="11">
        <v>174</v>
      </c>
      <c r="EN202" s="11">
        <f>IF(BE202&gt;1,AF202,"")</f>
      </c>
      <c r="EO202" s="11" t="str">
        <f>IF(BE202&gt;1,"("&amp;AE202&amp;")","("&amp;AG202&amp;")")</f>
        <v>(-)</v>
      </c>
    </row>
    <row r="203" spans="1:79" ht="15.75">
      <c r="A203" s="8" t="str">
        <f t="shared" si="296"/>
        <v>199 (-)</v>
      </c>
      <c r="B203" s="9"/>
      <c r="C203" s="10"/>
      <c r="D203" s="21">
        <f t="shared" si="298"/>
        <v>0</v>
      </c>
      <c r="E203" s="19"/>
      <c r="F203" s="15">
        <f t="shared" si="299"/>
        <v>0</v>
      </c>
      <c r="G203" s="20" t="e">
        <f>SUM((CA203)/(F203*2))</f>
        <v>#DIV/0!</v>
      </c>
      <c r="H203" s="19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25">
        <f t="shared" si="297"/>
        <v>19</v>
      </c>
      <c r="AC203" s="78" t="str">
        <f t="shared" si="300"/>
        <v>-</v>
      </c>
      <c r="AD203" s="78" t="str">
        <f t="shared" si="301"/>
        <v>-</v>
      </c>
      <c r="AE203" s="18">
        <v>195</v>
      </c>
      <c r="AF203" s="34">
        <v>199</v>
      </c>
      <c r="AG203" s="34" t="str">
        <f t="shared" si="205"/>
        <v>-</v>
      </c>
      <c r="AK203" s="11">
        <f t="shared" si="255"/>
        <v>1</v>
      </c>
      <c r="AL203" s="11">
        <f t="shared" si="256"/>
        <v>1</v>
      </c>
      <c r="AM203" s="11">
        <f t="shared" si="257"/>
        <v>1</v>
      </c>
      <c r="AN203" s="11">
        <f t="shared" si="258"/>
        <v>1</v>
      </c>
      <c r="AO203" s="11">
        <f t="shared" si="259"/>
        <v>1</v>
      </c>
      <c r="AP203" s="11">
        <f t="shared" si="260"/>
        <v>1</v>
      </c>
      <c r="AQ203" s="11">
        <f t="shared" si="261"/>
        <v>1</v>
      </c>
      <c r="AR203" s="11">
        <f t="shared" si="262"/>
        <v>1</v>
      </c>
      <c r="AS203" s="11">
        <f t="shared" si="263"/>
        <v>1</v>
      </c>
      <c r="AT203" s="11">
        <f t="shared" si="264"/>
        <v>1</v>
      </c>
      <c r="AU203" s="11">
        <f t="shared" si="265"/>
        <v>1</v>
      </c>
      <c r="AV203" s="11">
        <f t="shared" si="266"/>
        <v>1</v>
      </c>
      <c r="AW203" s="11">
        <f t="shared" si="267"/>
        <v>1</v>
      </c>
      <c r="AX203" s="11">
        <f t="shared" si="268"/>
        <v>1</v>
      </c>
      <c r="AY203" s="11">
        <f t="shared" si="269"/>
        <v>1</v>
      </c>
      <c r="AZ203" s="11">
        <f t="shared" si="270"/>
        <v>1</v>
      </c>
      <c r="BA203" s="11">
        <f t="shared" si="271"/>
        <v>1</v>
      </c>
      <c r="BB203" s="11">
        <f t="shared" si="272"/>
        <v>1</v>
      </c>
      <c r="BC203" s="11">
        <f t="shared" si="273"/>
        <v>1</v>
      </c>
      <c r="BD203" s="11">
        <v>2</v>
      </c>
      <c r="BE203" s="11">
        <f t="shared" si="274"/>
        <v>1</v>
      </c>
      <c r="BG203" s="11">
        <v>2</v>
      </c>
      <c r="BH203" s="11">
        <f t="shared" si="275"/>
      </c>
      <c r="BW203" s="11" t="str">
        <f t="shared" si="290"/>
        <v>-</v>
      </c>
      <c r="BX203" s="11" t="str">
        <f t="shared" si="291"/>
        <v>-</v>
      </c>
      <c r="BY203" s="11">
        <f t="shared" si="292"/>
        <v>16</v>
      </c>
      <c r="CA203">
        <f t="shared" si="293"/>
        <v>0</v>
      </c>
    </row>
    <row r="204" spans="1:79" ht="15.75">
      <c r="A204" s="8" t="str">
        <f t="shared" si="296"/>
        <v>200 (-)</v>
      </c>
      <c r="B204" s="9"/>
      <c r="C204" s="10"/>
      <c r="D204" s="21">
        <f t="shared" si="298"/>
        <v>0</v>
      </c>
      <c r="E204" s="19"/>
      <c r="F204" s="15">
        <f t="shared" si="299"/>
        <v>0</v>
      </c>
      <c r="G204" s="20" t="e">
        <f>SUM((CA204)/(F204*2))</f>
        <v>#DIV/0!</v>
      </c>
      <c r="H204" s="19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30"/>
      <c r="T204" s="15"/>
      <c r="U204" s="15"/>
      <c r="V204" s="71"/>
      <c r="W204" s="71"/>
      <c r="X204" s="15"/>
      <c r="Y204" s="15"/>
      <c r="Z204" s="15"/>
      <c r="AA204" s="15"/>
      <c r="AB204" s="25">
        <f t="shared" si="297"/>
        <v>19</v>
      </c>
      <c r="AC204" s="78" t="str">
        <f t="shared" si="300"/>
        <v>-</v>
      </c>
      <c r="AD204" s="78" t="str">
        <f t="shared" si="301"/>
        <v>-</v>
      </c>
      <c r="AE204" s="18">
        <v>200</v>
      </c>
      <c r="AF204" s="34">
        <v>200</v>
      </c>
      <c r="AG204" s="34" t="str">
        <f t="shared" si="205"/>
        <v>-</v>
      </c>
      <c r="AK204" s="11">
        <f t="shared" si="255"/>
        <v>1</v>
      </c>
      <c r="AL204" s="11">
        <f t="shared" si="256"/>
        <v>1</v>
      </c>
      <c r="AM204" s="11">
        <f t="shared" si="257"/>
        <v>1</v>
      </c>
      <c r="AN204" s="11">
        <f t="shared" si="258"/>
        <v>1</v>
      </c>
      <c r="AO204" s="11">
        <f t="shared" si="259"/>
        <v>1</v>
      </c>
      <c r="AP204" s="11">
        <f t="shared" si="260"/>
        <v>1</v>
      </c>
      <c r="AQ204" s="11">
        <f t="shared" si="261"/>
        <v>1</v>
      </c>
      <c r="AR204" s="11">
        <f t="shared" si="262"/>
        <v>1</v>
      </c>
      <c r="AS204" s="11">
        <f t="shared" si="263"/>
        <v>1</v>
      </c>
      <c r="AT204" s="11">
        <f t="shared" si="264"/>
        <v>1</v>
      </c>
      <c r="AU204" s="11">
        <f t="shared" si="265"/>
        <v>1</v>
      </c>
      <c r="AV204" s="11">
        <f t="shared" si="266"/>
        <v>1</v>
      </c>
      <c r="AW204" s="11">
        <f t="shared" si="267"/>
        <v>1</v>
      </c>
      <c r="AX204" s="11">
        <f t="shared" si="268"/>
        <v>1</v>
      </c>
      <c r="AY204" s="11">
        <f t="shared" si="269"/>
        <v>1</v>
      </c>
      <c r="AZ204" s="11">
        <f t="shared" si="270"/>
        <v>1</v>
      </c>
      <c r="BA204" s="11">
        <f t="shared" si="271"/>
        <v>1</v>
      </c>
      <c r="BB204" s="11">
        <f t="shared" si="272"/>
        <v>1</v>
      </c>
      <c r="BC204" s="11">
        <f t="shared" si="273"/>
        <v>1</v>
      </c>
      <c r="BD204" s="11">
        <v>2</v>
      </c>
      <c r="BE204" s="11">
        <f t="shared" si="274"/>
        <v>1</v>
      </c>
      <c r="BG204" s="11">
        <v>2</v>
      </c>
      <c r="BH204" s="11">
        <f t="shared" si="275"/>
      </c>
      <c r="BW204" s="11" t="str">
        <f t="shared" si="290"/>
        <v>-</v>
      </c>
      <c r="BX204" s="11" t="str">
        <f t="shared" si="291"/>
        <v>-</v>
      </c>
      <c r="BY204" s="11">
        <f t="shared" si="292"/>
        <v>16</v>
      </c>
      <c r="CA204">
        <f t="shared" si="293"/>
        <v>0</v>
      </c>
    </row>
    <row r="205" ht="14.25">
      <c r="A205" s="8"/>
    </row>
    <row r="206" ht="14.25">
      <c r="A206" s="8"/>
    </row>
    <row r="207" ht="14.25">
      <c r="A207" s="8"/>
    </row>
    <row r="208" ht="14.25">
      <c r="A208" s="8"/>
    </row>
    <row r="209" ht="14.25">
      <c r="A209" s="8"/>
    </row>
    <row r="210" ht="14.25">
      <c r="A210" s="8"/>
    </row>
    <row r="211" ht="14.25">
      <c r="A211" s="8"/>
    </row>
    <row r="212" ht="14.25">
      <c r="A212" s="8"/>
    </row>
  </sheetData>
  <sheetProtection/>
  <printOptions/>
  <pageMargins left="0" right="0" top="0" bottom="0" header="0" footer="0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/>
  <dimension ref="A1:A29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100.7109375" style="0" customWidth="1"/>
  </cols>
  <sheetData>
    <row r="1" s="79" customFormat="1" ht="18">
      <c r="A1" s="80" t="s">
        <v>225</v>
      </c>
    </row>
    <row r="2" s="79" customFormat="1" ht="15"/>
    <row r="3" s="79" customFormat="1" ht="15">
      <c r="A3" s="79" t="s">
        <v>228</v>
      </c>
    </row>
    <row r="4" s="79" customFormat="1" ht="15">
      <c r="A4" s="79" t="s">
        <v>226</v>
      </c>
    </row>
    <row r="5" s="79" customFormat="1" ht="15">
      <c r="A5" s="79" t="s">
        <v>227</v>
      </c>
    </row>
    <row r="6" s="79" customFormat="1" ht="15"/>
    <row r="7" s="79" customFormat="1" ht="15">
      <c r="A7" s="79" t="s">
        <v>229</v>
      </c>
    </row>
    <row r="8" s="79" customFormat="1" ht="15"/>
    <row r="9" s="79" customFormat="1" ht="15">
      <c r="A9" s="79" t="s">
        <v>230</v>
      </c>
    </row>
    <row r="10" s="79" customFormat="1" ht="15">
      <c r="A10" s="79" t="s">
        <v>231</v>
      </c>
    </row>
    <row r="11" s="79" customFormat="1" ht="15"/>
    <row r="12" s="79" customFormat="1" ht="15">
      <c r="A12" s="79" t="s">
        <v>232</v>
      </c>
    </row>
    <row r="13" s="79" customFormat="1" ht="15">
      <c r="A13" s="79" t="s">
        <v>233</v>
      </c>
    </row>
    <row r="14" s="79" customFormat="1" ht="15">
      <c r="A14" s="79" t="s">
        <v>234</v>
      </c>
    </row>
    <row r="15" s="79" customFormat="1" ht="15">
      <c r="A15" s="79" t="s">
        <v>235</v>
      </c>
    </row>
    <row r="16" s="79" customFormat="1" ht="15"/>
    <row r="17" s="79" customFormat="1" ht="15"/>
    <row r="18" s="79" customFormat="1" ht="18">
      <c r="A18" s="80" t="s">
        <v>236</v>
      </c>
    </row>
    <row r="19" s="79" customFormat="1" ht="15"/>
    <row r="20" s="79" customFormat="1" ht="15">
      <c r="A20" s="79" t="s">
        <v>237</v>
      </c>
    </row>
    <row r="21" s="79" customFormat="1" ht="15">
      <c r="A21" s="79" t="s">
        <v>238</v>
      </c>
    </row>
    <row r="22" s="79" customFormat="1" ht="15"/>
    <row r="23" s="79" customFormat="1" ht="15">
      <c r="A23" s="79" t="s">
        <v>240</v>
      </c>
    </row>
    <row r="24" s="79" customFormat="1" ht="15"/>
    <row r="25" s="79" customFormat="1" ht="15">
      <c r="A25" s="79" t="s">
        <v>239</v>
      </c>
    </row>
    <row r="26" s="79" customFormat="1" ht="15">
      <c r="A26" s="79" t="s">
        <v>231</v>
      </c>
    </row>
    <row r="27" s="79" customFormat="1" ht="15"/>
    <row r="28" s="79" customFormat="1" ht="15">
      <c r="A28" s="79" t="s">
        <v>241</v>
      </c>
    </row>
    <row r="29" s="79" customFormat="1" ht="15">
      <c r="A29" s="79" t="s">
        <v>242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/>
  <dimension ref="A1:EK51"/>
  <sheetViews>
    <sheetView zoomScalePageLayoutView="0" workbookViewId="0" topLeftCell="A1">
      <pane xSplit="4" topLeftCell="E1" activePane="topRight" state="frozen"/>
      <selection pane="topLeft" activeCell="A19" sqref="A19"/>
      <selection pane="topRight" activeCell="A28" sqref="A28:G43"/>
    </sheetView>
  </sheetViews>
  <sheetFormatPr defaultColWidth="9.140625" defaultRowHeight="12.75"/>
  <cols>
    <col min="1" max="1" width="5.7109375" style="0" customWidth="1"/>
    <col min="2" max="2" width="21.140625" style="0" customWidth="1"/>
    <col min="3" max="3" width="14.28125" style="0" customWidth="1"/>
    <col min="4" max="4" width="8.7109375" style="0" customWidth="1"/>
    <col min="5" max="5" width="1.7109375" style="0" customWidth="1"/>
    <col min="6" max="6" width="5.421875" style="0" customWidth="1"/>
    <col min="7" max="7" width="7.7109375" style="0" customWidth="1"/>
    <col min="8" max="8" width="1.7109375" style="0" customWidth="1"/>
    <col min="9" max="27" width="4.140625" style="0" customWidth="1"/>
    <col min="30" max="31" width="4.7109375" style="11" customWidth="1"/>
    <col min="32" max="34" width="4.7109375" style="0" customWidth="1"/>
    <col min="35" max="35" width="4.7109375" style="11" customWidth="1"/>
    <col min="36" max="56" width="4.7109375" style="0" customWidth="1"/>
    <col min="138" max="141" width="5.7109375" style="11" customWidth="1"/>
  </cols>
  <sheetData>
    <row r="1" spans="1:3" ht="15.75">
      <c r="A1" s="1"/>
      <c r="B1" s="2" t="s">
        <v>17</v>
      </c>
      <c r="C1" s="3"/>
    </row>
    <row r="2" spans="1:3" ht="14.25">
      <c r="A2" s="1"/>
      <c r="B2" s="4"/>
      <c r="C2" s="23" t="s">
        <v>18</v>
      </c>
    </row>
    <row r="3" spans="1:28" ht="12.75">
      <c r="A3" s="1"/>
      <c r="B3" s="6">
        <v>41755</v>
      </c>
      <c r="C3" s="3"/>
      <c r="D3" s="11"/>
      <c r="E3" s="11"/>
      <c r="F3" s="11"/>
      <c r="G3" s="11"/>
      <c r="H3" s="11"/>
      <c r="I3" s="32">
        <f aca="true" t="shared" si="0" ref="I3:AA3">IF(SUM(I5:I407)&gt;100,1,"")</f>
        <v>1</v>
      </c>
      <c r="J3" s="32">
        <f t="shared" si="0"/>
        <v>1</v>
      </c>
      <c r="K3" s="32">
        <f t="shared" si="0"/>
        <v>1</v>
      </c>
      <c r="L3" s="32">
        <f t="shared" si="0"/>
        <v>1</v>
      </c>
      <c r="M3" s="32">
        <v>1</v>
      </c>
      <c r="N3" s="32">
        <v>1</v>
      </c>
      <c r="O3" s="32">
        <v>1</v>
      </c>
      <c r="P3" s="32">
        <f t="shared" si="0"/>
        <v>1</v>
      </c>
      <c r="Q3" s="32">
        <f t="shared" si="0"/>
        <v>1</v>
      </c>
      <c r="R3" s="32">
        <f t="shared" si="0"/>
        <v>1</v>
      </c>
      <c r="S3" s="32">
        <f t="shared" si="0"/>
        <v>1</v>
      </c>
      <c r="T3" s="32">
        <f t="shared" si="0"/>
        <v>1</v>
      </c>
      <c r="U3" s="32">
        <f t="shared" si="0"/>
        <v>1</v>
      </c>
      <c r="V3" s="32">
        <f t="shared" si="0"/>
        <v>1</v>
      </c>
      <c r="W3" s="32">
        <v>1</v>
      </c>
      <c r="X3" s="32">
        <f t="shared" si="0"/>
        <v>1</v>
      </c>
      <c r="Y3" s="32">
        <f t="shared" si="0"/>
        <v>1</v>
      </c>
      <c r="Z3" s="32">
        <f t="shared" si="0"/>
        <v>1</v>
      </c>
      <c r="AA3" s="32">
        <f t="shared" si="0"/>
        <v>1</v>
      </c>
      <c r="AB3" s="11"/>
    </row>
    <row r="4" spans="1:29" ht="90.75" customHeight="1">
      <c r="A4" s="5" t="s">
        <v>0</v>
      </c>
      <c r="B4" s="7" t="s">
        <v>1</v>
      </c>
      <c r="C4" s="7" t="s">
        <v>2</v>
      </c>
      <c r="D4" s="22" t="s">
        <v>8</v>
      </c>
      <c r="E4" s="13"/>
      <c r="F4" s="13" t="s">
        <v>15</v>
      </c>
      <c r="G4" s="13" t="s">
        <v>124</v>
      </c>
      <c r="H4" s="13"/>
      <c r="I4" s="12" t="s">
        <v>3</v>
      </c>
      <c r="J4" s="12" t="s">
        <v>4</v>
      </c>
      <c r="K4" s="14" t="s">
        <v>5</v>
      </c>
      <c r="L4" s="14" t="s">
        <v>6</v>
      </c>
      <c r="M4" s="14" t="s">
        <v>250</v>
      </c>
      <c r="N4" s="14" t="s">
        <v>254</v>
      </c>
      <c r="O4" s="12" t="s">
        <v>249</v>
      </c>
      <c r="P4" s="12" t="s">
        <v>7</v>
      </c>
      <c r="Q4" s="12" t="s">
        <v>9</v>
      </c>
      <c r="R4" s="12" t="s">
        <v>115</v>
      </c>
      <c r="S4" s="12" t="s">
        <v>10</v>
      </c>
      <c r="T4" s="12" t="s">
        <v>11</v>
      </c>
      <c r="U4" s="12" t="s">
        <v>12</v>
      </c>
      <c r="V4" s="12" t="s">
        <v>13</v>
      </c>
      <c r="W4" s="12" t="s">
        <v>253</v>
      </c>
      <c r="X4" s="14" t="s">
        <v>251</v>
      </c>
      <c r="Y4" s="14" t="s">
        <v>252</v>
      </c>
      <c r="Z4" s="12" t="s">
        <v>172</v>
      </c>
      <c r="AA4" s="12" t="s">
        <v>14</v>
      </c>
      <c r="AC4" s="14"/>
    </row>
    <row r="5" spans="1:141" ht="15.75">
      <c r="A5" s="8" t="str">
        <f>EJ5&amp;EK5</f>
        <v>1(1)</v>
      </c>
      <c r="B5" s="9" t="s">
        <v>108</v>
      </c>
      <c r="C5" s="10" t="s">
        <v>120</v>
      </c>
      <c r="D5" s="21">
        <f aca="true" t="shared" si="1" ref="D5:D21">SUM(I5:AA5)</f>
        <v>1150</v>
      </c>
      <c r="E5" s="19"/>
      <c r="F5" s="15">
        <f aca="true" t="shared" si="2" ref="F5:F21">COUNT(I5:AA5)</f>
        <v>8</v>
      </c>
      <c r="G5" s="20">
        <f aca="true" t="shared" si="3" ref="G5:G21">SUM((D5)/(F5*2))</f>
        <v>71.875</v>
      </c>
      <c r="H5" s="19"/>
      <c r="I5" s="15"/>
      <c r="J5" s="15">
        <v>187</v>
      </c>
      <c r="K5" s="15"/>
      <c r="L5" s="15">
        <v>193</v>
      </c>
      <c r="M5" s="15"/>
      <c r="N5" s="15"/>
      <c r="O5" s="15"/>
      <c r="P5" s="15">
        <v>156</v>
      </c>
      <c r="Q5" s="15">
        <v>102</v>
      </c>
      <c r="R5" s="15"/>
      <c r="S5" s="15"/>
      <c r="T5" s="15"/>
      <c r="U5" s="15">
        <v>93</v>
      </c>
      <c r="V5" s="15">
        <v>132</v>
      </c>
      <c r="W5" s="15"/>
      <c r="X5" s="15"/>
      <c r="Y5" s="15">
        <v>159</v>
      </c>
      <c r="Z5" s="15"/>
      <c r="AA5" s="15">
        <v>128</v>
      </c>
      <c r="AC5" s="73"/>
      <c r="AD5" s="18">
        <v>1</v>
      </c>
      <c r="AE5" s="34">
        <f>IF(D5&gt;1,ROW(1:1),"-")</f>
        <v>1</v>
      </c>
      <c r="AF5" s="34">
        <f aca="true" t="shared" si="4" ref="AF5:AF22">IF(F5&gt;1,ROW($A1:$IV1),"-")</f>
        <v>1</v>
      </c>
      <c r="AJ5" s="60">
        <f>COUNT($I$3,I5,H5)</f>
        <v>1</v>
      </c>
      <c r="AK5" s="11">
        <f>COUNT($J$3,J5,I5)</f>
        <v>2</v>
      </c>
      <c r="AL5" s="11">
        <f>COUNT($K$3,K5,J5)</f>
        <v>2</v>
      </c>
      <c r="AM5" s="11">
        <f>COUNT($L$3,L5,K5)</f>
        <v>2</v>
      </c>
      <c r="AN5" s="11">
        <f>COUNT($M$3,M5,L5)</f>
        <v>2</v>
      </c>
      <c r="AO5" s="11">
        <f>COUNT($N$3,N5,M5)</f>
        <v>1</v>
      </c>
      <c r="AP5" s="11">
        <f>COUNT($O$3,O5,N5)</f>
        <v>1</v>
      </c>
      <c r="AQ5" s="11">
        <f>COUNT($P$3,P5,O5)</f>
        <v>2</v>
      </c>
      <c r="AR5" s="11">
        <f>COUNT($Q$3,Q5,P5)</f>
        <v>3</v>
      </c>
      <c r="AS5" s="11">
        <f>COUNT($R$3,R5,Q5)</f>
        <v>2</v>
      </c>
      <c r="AT5" s="11">
        <f>COUNT($S$3,S5,R5)</f>
        <v>1</v>
      </c>
      <c r="AU5" s="11">
        <f>COUNT($T$3,T5,S5)</f>
        <v>1</v>
      </c>
      <c r="AV5" s="11">
        <f>COUNT($U$3,U5,T5)</f>
        <v>2</v>
      </c>
      <c r="AW5" s="11">
        <f>COUNT($V$3,V5,U5)</f>
        <v>3</v>
      </c>
      <c r="AX5" s="11">
        <f>COUNT($W$3,W5,V5)</f>
        <v>2</v>
      </c>
      <c r="AY5" s="11">
        <f>COUNT($X$3,X5,W5)</f>
        <v>1</v>
      </c>
      <c r="AZ5" s="11">
        <f>COUNT($Y$3,Y5,X5)</f>
        <v>2</v>
      </c>
      <c r="BA5" s="11">
        <f>COUNT($Z$3,Z5,Y5)</f>
        <v>2</v>
      </c>
      <c r="BB5" s="11">
        <f>COUNT($AA$3,AA5,Z5)</f>
        <v>2</v>
      </c>
      <c r="BC5" s="11"/>
      <c r="BD5" s="11">
        <f>COUNTIF(AI5:BC5,"&gt;1")</f>
        <v>13</v>
      </c>
      <c r="EH5" s="11">
        <v>1</v>
      </c>
      <c r="EJ5" s="11">
        <f>IF(BD5&gt;=1,AE5,"")</f>
        <v>1</v>
      </c>
      <c r="EK5" s="11" t="str">
        <f>IF(BD5&gt;1,"("&amp;AD5&amp;")","("&amp;AF5&amp;")")</f>
        <v>(1)</v>
      </c>
    </row>
    <row r="6" spans="1:141" ht="15.75">
      <c r="A6" s="8" t="str">
        <f aca="true" t="shared" si="5" ref="A6:A21">EJ6&amp;EK6</f>
        <v>2(2)</v>
      </c>
      <c r="B6" s="9" t="s">
        <v>132</v>
      </c>
      <c r="C6" s="10" t="s">
        <v>153</v>
      </c>
      <c r="D6" s="21">
        <f t="shared" si="1"/>
        <v>579</v>
      </c>
      <c r="E6" s="19"/>
      <c r="F6" s="15">
        <f t="shared" si="2"/>
        <v>4</v>
      </c>
      <c r="G6" s="20">
        <f t="shared" si="3"/>
        <v>72.375</v>
      </c>
      <c r="H6" s="19"/>
      <c r="I6" s="15"/>
      <c r="J6" s="15">
        <v>97</v>
      </c>
      <c r="K6" s="15"/>
      <c r="L6" s="15"/>
      <c r="M6" s="15"/>
      <c r="N6" s="15"/>
      <c r="O6" s="15"/>
      <c r="P6" s="15"/>
      <c r="Q6" s="15"/>
      <c r="R6" s="15"/>
      <c r="S6" s="15"/>
      <c r="T6" s="15"/>
      <c r="U6" s="15">
        <v>161</v>
      </c>
      <c r="V6" s="15">
        <v>141</v>
      </c>
      <c r="W6" s="15"/>
      <c r="X6" s="15">
        <v>180</v>
      </c>
      <c r="Y6" s="15"/>
      <c r="Z6" s="15"/>
      <c r="AA6" s="15"/>
      <c r="AD6" s="18">
        <v>2</v>
      </c>
      <c r="AE6" s="34">
        <f>IF(D6=D5,ROW(1:1),IF(D6&gt;1,ROW(2:2),"-"))</f>
        <v>2</v>
      </c>
      <c r="AF6" s="34">
        <f t="shared" si="4"/>
        <v>2</v>
      </c>
      <c r="AJ6" s="60">
        <f aca="true" t="shared" si="6" ref="AJ6:AJ22">COUNT($I$3,I6,H6)</f>
        <v>1</v>
      </c>
      <c r="AK6" s="11">
        <f aca="true" t="shared" si="7" ref="AK6:AK22">COUNT($J$3,J6,I6)</f>
        <v>2</v>
      </c>
      <c r="AL6" s="11">
        <f aca="true" t="shared" si="8" ref="AL6:AL22">COUNT($K$3,K6,J6)</f>
        <v>2</v>
      </c>
      <c r="AM6" s="11">
        <f aca="true" t="shared" si="9" ref="AM6:AM22">COUNT($L$3,L6,K6)</f>
        <v>1</v>
      </c>
      <c r="AN6" s="11">
        <f aca="true" t="shared" si="10" ref="AN6:AN22">COUNT($M$3,M6,L6)</f>
        <v>1</v>
      </c>
      <c r="AO6" s="11">
        <f aca="true" t="shared" si="11" ref="AO6:AO22">COUNT($N$3,N6,M6)</f>
        <v>1</v>
      </c>
      <c r="AP6" s="11">
        <f aca="true" t="shared" si="12" ref="AP6:AP22">COUNT($O$3,O6,N6)</f>
        <v>1</v>
      </c>
      <c r="AQ6" s="11">
        <f aca="true" t="shared" si="13" ref="AQ6:AQ22">COUNT($P$3,P6,O6)</f>
        <v>1</v>
      </c>
      <c r="AR6" s="11">
        <f aca="true" t="shared" si="14" ref="AR6:AR22">COUNT($Q$3,Q6,P6)</f>
        <v>1</v>
      </c>
      <c r="AS6" s="11">
        <f aca="true" t="shared" si="15" ref="AS6:AS22">COUNT($R$3,R6,Q6)</f>
        <v>1</v>
      </c>
      <c r="AT6" s="11">
        <f aca="true" t="shared" si="16" ref="AT6:AT22">COUNT($S$3,S6,R6)</f>
        <v>1</v>
      </c>
      <c r="AU6" s="11">
        <f aca="true" t="shared" si="17" ref="AU6:AU22">COUNT($T$3,T6,S6)</f>
        <v>1</v>
      </c>
      <c r="AV6" s="11">
        <f aca="true" t="shared" si="18" ref="AV6:AV22">COUNT($U$3,U6,T6)</f>
        <v>2</v>
      </c>
      <c r="AW6" s="11">
        <f aca="true" t="shared" si="19" ref="AW6:AW22">COUNT($V$3,V6,U6)</f>
        <v>3</v>
      </c>
      <c r="AX6" s="11">
        <f aca="true" t="shared" si="20" ref="AX6:AX22">COUNT($W$3,W6,V6)</f>
        <v>2</v>
      </c>
      <c r="AY6" s="11">
        <f aca="true" t="shared" si="21" ref="AY6:AY22">COUNT($X$3,X6,W6)</f>
        <v>2</v>
      </c>
      <c r="AZ6" s="11">
        <f aca="true" t="shared" si="22" ref="AZ6:AZ22">COUNT($Y$3,Y6,X6)</f>
        <v>2</v>
      </c>
      <c r="BA6" s="11">
        <f aca="true" t="shared" si="23" ref="BA6:BA22">COUNT($Z$3,Z6,Y6)</f>
        <v>1</v>
      </c>
      <c r="BB6" s="11">
        <f aca="true" t="shared" si="24" ref="BB6:BB22">COUNT($AA$3,AA6,Z6)</f>
        <v>1</v>
      </c>
      <c r="BC6" s="11"/>
      <c r="BD6" s="11">
        <f aca="true" t="shared" si="25" ref="BD6:BD22">COUNTIF(AI6:BC6,"&gt;1")</f>
        <v>7</v>
      </c>
      <c r="EH6" s="11">
        <v>2</v>
      </c>
      <c r="EJ6" s="11">
        <f aca="true" t="shared" si="26" ref="EJ6:EJ19">IF(BD6&gt;=1,AE6,"")</f>
        <v>2</v>
      </c>
      <c r="EK6" s="11" t="str">
        <f aca="true" t="shared" si="27" ref="EK6:EK19">IF(BD6&gt;1,"("&amp;AD6&amp;")","("&amp;AF6&amp;")")</f>
        <v>(2)</v>
      </c>
    </row>
    <row r="7" spans="1:141" ht="15.75">
      <c r="A7" s="8" t="str">
        <f t="shared" si="5"/>
        <v>3(3)</v>
      </c>
      <c r="B7" s="9" t="s">
        <v>168</v>
      </c>
      <c r="C7" s="10" t="s">
        <v>130</v>
      </c>
      <c r="D7" s="21">
        <f t="shared" si="1"/>
        <v>556</v>
      </c>
      <c r="E7" s="19"/>
      <c r="F7" s="15">
        <f t="shared" si="2"/>
        <v>4</v>
      </c>
      <c r="G7" s="20">
        <f t="shared" si="3"/>
        <v>69.5</v>
      </c>
      <c r="H7" s="19"/>
      <c r="I7" s="15"/>
      <c r="J7" s="15"/>
      <c r="K7" s="15"/>
      <c r="L7" s="15"/>
      <c r="M7" s="15"/>
      <c r="N7" s="15"/>
      <c r="O7" s="15">
        <v>132</v>
      </c>
      <c r="P7" s="15"/>
      <c r="Q7" s="15"/>
      <c r="R7" s="15"/>
      <c r="S7" s="15"/>
      <c r="T7" s="15">
        <v>125</v>
      </c>
      <c r="U7" s="15"/>
      <c r="V7" s="15">
        <v>158</v>
      </c>
      <c r="W7" s="15"/>
      <c r="X7" s="15">
        <v>141</v>
      </c>
      <c r="Y7" s="15"/>
      <c r="Z7" s="15"/>
      <c r="AA7" s="15"/>
      <c r="AD7" s="18">
        <v>3</v>
      </c>
      <c r="AE7" s="34">
        <f>IF(AND(D7=D6,D7=D5),ROW(1:1),IF(D7=D6,ROW(2:2),IF(D7&gt;1,ROW(3:3),"-")))</f>
        <v>3</v>
      </c>
      <c r="AF7" s="34">
        <f t="shared" si="4"/>
        <v>3</v>
      </c>
      <c r="AJ7" s="60">
        <f t="shared" si="6"/>
        <v>1</v>
      </c>
      <c r="AK7" s="11">
        <f t="shared" si="7"/>
        <v>1</v>
      </c>
      <c r="AL7" s="11">
        <f t="shared" si="8"/>
        <v>1</v>
      </c>
      <c r="AM7" s="11">
        <f t="shared" si="9"/>
        <v>1</v>
      </c>
      <c r="AN7" s="11">
        <f t="shared" si="10"/>
        <v>1</v>
      </c>
      <c r="AO7" s="11">
        <f t="shared" si="11"/>
        <v>1</v>
      </c>
      <c r="AP7" s="11">
        <f t="shared" si="12"/>
        <v>2</v>
      </c>
      <c r="AQ7" s="11">
        <f t="shared" si="13"/>
        <v>2</v>
      </c>
      <c r="AR7" s="11">
        <f t="shared" si="14"/>
        <v>1</v>
      </c>
      <c r="AS7" s="11">
        <f t="shared" si="15"/>
        <v>1</v>
      </c>
      <c r="AT7" s="11">
        <f t="shared" si="16"/>
        <v>1</v>
      </c>
      <c r="AU7" s="11">
        <f t="shared" si="17"/>
        <v>2</v>
      </c>
      <c r="AV7" s="11">
        <f t="shared" si="18"/>
        <v>2</v>
      </c>
      <c r="AW7" s="11">
        <f t="shared" si="19"/>
        <v>2</v>
      </c>
      <c r="AX7" s="11">
        <f t="shared" si="20"/>
        <v>2</v>
      </c>
      <c r="AY7" s="11">
        <f t="shared" si="21"/>
        <v>2</v>
      </c>
      <c r="AZ7" s="11">
        <f t="shared" si="22"/>
        <v>2</v>
      </c>
      <c r="BA7" s="11">
        <f t="shared" si="23"/>
        <v>1</v>
      </c>
      <c r="BB7" s="11">
        <f t="shared" si="24"/>
        <v>1</v>
      </c>
      <c r="BC7" s="11"/>
      <c r="BD7" s="11">
        <f t="shared" si="25"/>
        <v>8</v>
      </c>
      <c r="EH7" s="11">
        <v>3</v>
      </c>
      <c r="EJ7" s="11">
        <f t="shared" si="26"/>
        <v>3</v>
      </c>
      <c r="EK7" s="11" t="str">
        <f t="shared" si="27"/>
        <v>(3)</v>
      </c>
    </row>
    <row r="8" spans="1:141" ht="15.75">
      <c r="A8" s="8" t="str">
        <f t="shared" si="5"/>
        <v>4(4)</v>
      </c>
      <c r="B8" s="9" t="s">
        <v>324</v>
      </c>
      <c r="C8" s="10" t="s">
        <v>291</v>
      </c>
      <c r="D8" s="21">
        <f t="shared" si="1"/>
        <v>309</v>
      </c>
      <c r="E8" s="19"/>
      <c r="F8" s="15">
        <f t="shared" si="2"/>
        <v>2</v>
      </c>
      <c r="G8" s="20">
        <f t="shared" si="3"/>
        <v>77.25</v>
      </c>
      <c r="H8" s="19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>
        <v>187</v>
      </c>
      <c r="W8" s="15"/>
      <c r="X8" s="15"/>
      <c r="Y8" s="15"/>
      <c r="Z8" s="15">
        <v>122</v>
      </c>
      <c r="AA8" s="15"/>
      <c r="AD8" s="18">
        <v>4</v>
      </c>
      <c r="AE8" s="34">
        <f>IF(AND(D8=D7,D8=D6,D8=D5),ROW(1:1),IF(AND(D8=D7,D8=D6),ROW(2:2),IF(D8=D7,ROW(3:3),IF(D8&gt;1,ROW(4:4),"-"))))</f>
        <v>4</v>
      </c>
      <c r="AF8" s="34">
        <f t="shared" si="4"/>
        <v>4</v>
      </c>
      <c r="AJ8" s="60">
        <f t="shared" si="6"/>
        <v>1</v>
      </c>
      <c r="AK8" s="11">
        <f t="shared" si="7"/>
        <v>1</v>
      </c>
      <c r="AL8" s="11">
        <f t="shared" si="8"/>
        <v>1</v>
      </c>
      <c r="AM8" s="11">
        <f t="shared" si="9"/>
        <v>1</v>
      </c>
      <c r="AN8" s="11">
        <f t="shared" si="10"/>
        <v>1</v>
      </c>
      <c r="AO8" s="11">
        <f t="shared" si="11"/>
        <v>1</v>
      </c>
      <c r="AP8" s="11">
        <f t="shared" si="12"/>
        <v>1</v>
      </c>
      <c r="AQ8" s="11">
        <f t="shared" si="13"/>
        <v>1</v>
      </c>
      <c r="AR8" s="11">
        <f t="shared" si="14"/>
        <v>1</v>
      </c>
      <c r="AS8" s="11">
        <f t="shared" si="15"/>
        <v>1</v>
      </c>
      <c r="AT8" s="11">
        <f t="shared" si="16"/>
        <v>1</v>
      </c>
      <c r="AU8" s="11">
        <f t="shared" si="17"/>
        <v>1</v>
      </c>
      <c r="AV8" s="11">
        <f t="shared" si="18"/>
        <v>1</v>
      </c>
      <c r="AW8" s="11">
        <f t="shared" si="19"/>
        <v>2</v>
      </c>
      <c r="AX8" s="11">
        <f t="shared" si="20"/>
        <v>2</v>
      </c>
      <c r="AY8" s="11">
        <f t="shared" si="21"/>
        <v>1</v>
      </c>
      <c r="AZ8" s="11">
        <f t="shared" si="22"/>
        <v>1</v>
      </c>
      <c r="BA8" s="11">
        <f t="shared" si="23"/>
        <v>2</v>
      </c>
      <c r="BB8" s="11">
        <f t="shared" si="24"/>
        <v>2</v>
      </c>
      <c r="BC8" s="11"/>
      <c r="BD8" s="11">
        <f t="shared" si="25"/>
        <v>4</v>
      </c>
      <c r="EH8" s="11">
        <v>4</v>
      </c>
      <c r="EJ8" s="11">
        <f t="shared" si="26"/>
        <v>4</v>
      </c>
      <c r="EK8" s="11" t="str">
        <f t="shared" si="27"/>
        <v>(4)</v>
      </c>
    </row>
    <row r="9" spans="1:141" ht="15.75">
      <c r="A9" s="8" t="str">
        <f t="shared" si="5"/>
        <v>5(5)</v>
      </c>
      <c r="B9" s="43" t="s">
        <v>131</v>
      </c>
      <c r="C9" s="10" t="s">
        <v>153</v>
      </c>
      <c r="D9" s="21">
        <f t="shared" si="1"/>
        <v>174</v>
      </c>
      <c r="E9" s="19"/>
      <c r="F9" s="15">
        <f t="shared" si="2"/>
        <v>2</v>
      </c>
      <c r="G9" s="20">
        <f t="shared" si="3"/>
        <v>43.5</v>
      </c>
      <c r="H9" s="19"/>
      <c r="I9" s="15">
        <v>89</v>
      </c>
      <c r="J9" s="15"/>
      <c r="K9" s="15"/>
      <c r="L9" s="15">
        <v>85</v>
      </c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D9" s="18">
        <v>5</v>
      </c>
      <c r="AE9" s="34">
        <f aca="true" t="shared" si="28" ref="AE9:AE22">IF(AND(D9=D8,D9=D7,D9=D6,D9=D5),ROW($A1:$IV1),IF(AND(D9=D8,D9=D7,D9=D6),ROW($A2:$IV2),IF(AND(D9=D8,D9=D7),ROW($A3:$IV3),IF(D9=D8,ROW($A4:$IV4),IF(D9&gt;1,ROW($A5:$IV5),"-")))))</f>
        <v>5</v>
      </c>
      <c r="AF9" s="34">
        <f t="shared" si="4"/>
        <v>5</v>
      </c>
      <c r="AJ9" s="60">
        <f t="shared" si="6"/>
        <v>2</v>
      </c>
      <c r="AK9" s="11">
        <f t="shared" si="7"/>
        <v>2</v>
      </c>
      <c r="AL9" s="11">
        <f t="shared" si="8"/>
        <v>1</v>
      </c>
      <c r="AM9" s="11">
        <f t="shared" si="9"/>
        <v>2</v>
      </c>
      <c r="AN9" s="11">
        <f t="shared" si="10"/>
        <v>2</v>
      </c>
      <c r="AO9" s="11">
        <f t="shared" si="11"/>
        <v>1</v>
      </c>
      <c r="AP9" s="11">
        <f t="shared" si="12"/>
        <v>1</v>
      </c>
      <c r="AQ9" s="11">
        <f t="shared" si="13"/>
        <v>1</v>
      </c>
      <c r="AR9" s="11">
        <f t="shared" si="14"/>
        <v>1</v>
      </c>
      <c r="AS9" s="11">
        <f t="shared" si="15"/>
        <v>1</v>
      </c>
      <c r="AT9" s="11">
        <f t="shared" si="16"/>
        <v>1</v>
      </c>
      <c r="AU9" s="11">
        <f t="shared" si="17"/>
        <v>1</v>
      </c>
      <c r="AV9" s="11">
        <f t="shared" si="18"/>
        <v>1</v>
      </c>
      <c r="AW9" s="11">
        <f t="shared" si="19"/>
        <v>1</v>
      </c>
      <c r="AX9" s="11">
        <f t="shared" si="20"/>
        <v>1</v>
      </c>
      <c r="AY9" s="11">
        <f t="shared" si="21"/>
        <v>1</v>
      </c>
      <c r="AZ9" s="11">
        <f t="shared" si="22"/>
        <v>1</v>
      </c>
      <c r="BA9" s="11">
        <f t="shared" si="23"/>
        <v>1</v>
      </c>
      <c r="BB9" s="11">
        <f t="shared" si="24"/>
        <v>1</v>
      </c>
      <c r="BC9" s="11"/>
      <c r="BD9" s="11">
        <f t="shared" si="25"/>
        <v>4</v>
      </c>
      <c r="EH9" s="11">
        <v>5</v>
      </c>
      <c r="EJ9" s="11">
        <f t="shared" si="26"/>
        <v>5</v>
      </c>
      <c r="EK9" s="11" t="str">
        <f t="shared" si="27"/>
        <v>(5)</v>
      </c>
    </row>
    <row r="10" spans="1:141" ht="15.75">
      <c r="A10" s="8" t="str">
        <f t="shared" si="5"/>
        <v>6(-)</v>
      </c>
      <c r="B10" s="9" t="s">
        <v>329</v>
      </c>
      <c r="C10" s="10" t="s">
        <v>330</v>
      </c>
      <c r="D10" s="21">
        <f t="shared" si="1"/>
        <v>151</v>
      </c>
      <c r="E10" s="19"/>
      <c r="F10" s="15">
        <f t="shared" si="2"/>
        <v>1</v>
      </c>
      <c r="G10" s="20">
        <f t="shared" si="3"/>
        <v>75.5</v>
      </c>
      <c r="H10" s="19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>
        <v>151</v>
      </c>
      <c r="AD10" s="18">
        <v>6</v>
      </c>
      <c r="AE10" s="34">
        <f t="shared" si="28"/>
        <v>6</v>
      </c>
      <c r="AF10" s="34" t="str">
        <f t="shared" si="4"/>
        <v>-</v>
      </c>
      <c r="AJ10" s="60">
        <f t="shared" si="6"/>
        <v>1</v>
      </c>
      <c r="AK10" s="11">
        <f t="shared" si="7"/>
        <v>1</v>
      </c>
      <c r="AL10" s="11">
        <f t="shared" si="8"/>
        <v>1</v>
      </c>
      <c r="AM10" s="11">
        <f t="shared" si="9"/>
        <v>1</v>
      </c>
      <c r="AN10" s="11">
        <f t="shared" si="10"/>
        <v>1</v>
      </c>
      <c r="AO10" s="11">
        <f t="shared" si="11"/>
        <v>1</v>
      </c>
      <c r="AP10" s="11">
        <f t="shared" si="12"/>
        <v>1</v>
      </c>
      <c r="AQ10" s="11">
        <f t="shared" si="13"/>
        <v>1</v>
      </c>
      <c r="AR10" s="11">
        <f t="shared" si="14"/>
        <v>1</v>
      </c>
      <c r="AS10" s="11">
        <f t="shared" si="15"/>
        <v>1</v>
      </c>
      <c r="AT10" s="11">
        <f t="shared" si="16"/>
        <v>1</v>
      </c>
      <c r="AU10" s="11">
        <f t="shared" si="17"/>
        <v>1</v>
      </c>
      <c r="AV10" s="11">
        <f t="shared" si="18"/>
        <v>1</v>
      </c>
      <c r="AW10" s="11">
        <f t="shared" si="19"/>
        <v>1</v>
      </c>
      <c r="AX10" s="11">
        <f t="shared" si="20"/>
        <v>1</v>
      </c>
      <c r="AY10" s="11">
        <f t="shared" si="21"/>
        <v>1</v>
      </c>
      <c r="AZ10" s="11">
        <f t="shared" si="22"/>
        <v>1</v>
      </c>
      <c r="BA10" s="11">
        <f t="shared" si="23"/>
        <v>1</v>
      </c>
      <c r="BB10" s="11">
        <f t="shared" si="24"/>
        <v>2</v>
      </c>
      <c r="BC10" s="11"/>
      <c r="BD10" s="11">
        <f t="shared" si="25"/>
        <v>1</v>
      </c>
      <c r="EH10" s="11">
        <v>6</v>
      </c>
      <c r="EJ10" s="11">
        <f t="shared" si="26"/>
        <v>6</v>
      </c>
      <c r="EK10" s="11" t="str">
        <f t="shared" si="27"/>
        <v>(-)</v>
      </c>
    </row>
    <row r="11" spans="1:141" ht="15.75">
      <c r="A11" s="8" t="str">
        <f t="shared" si="5"/>
        <v>7(7)</v>
      </c>
      <c r="B11" s="9" t="s">
        <v>319</v>
      </c>
      <c r="C11" s="10" t="s">
        <v>120</v>
      </c>
      <c r="D11" s="21">
        <f t="shared" si="1"/>
        <v>110</v>
      </c>
      <c r="E11" s="19"/>
      <c r="F11" s="15">
        <f t="shared" si="2"/>
        <v>1</v>
      </c>
      <c r="G11" s="20">
        <f t="shared" si="3"/>
        <v>55</v>
      </c>
      <c r="H11" s="19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>
        <v>110</v>
      </c>
      <c r="Z11" s="15"/>
      <c r="AA11" s="15"/>
      <c r="AC11" s="72"/>
      <c r="AD11" s="18">
        <v>7</v>
      </c>
      <c r="AE11" s="34">
        <f t="shared" si="28"/>
        <v>7</v>
      </c>
      <c r="AF11" s="34" t="str">
        <f t="shared" si="4"/>
        <v>-</v>
      </c>
      <c r="AJ11" s="60">
        <f t="shared" si="6"/>
        <v>1</v>
      </c>
      <c r="AK11" s="11">
        <f t="shared" si="7"/>
        <v>1</v>
      </c>
      <c r="AL11" s="11">
        <f t="shared" si="8"/>
        <v>1</v>
      </c>
      <c r="AM11" s="11">
        <f t="shared" si="9"/>
        <v>1</v>
      </c>
      <c r="AN11" s="11">
        <f t="shared" si="10"/>
        <v>1</v>
      </c>
      <c r="AO11" s="11">
        <f t="shared" si="11"/>
        <v>1</v>
      </c>
      <c r="AP11" s="11">
        <f t="shared" si="12"/>
        <v>1</v>
      </c>
      <c r="AQ11" s="11">
        <f t="shared" si="13"/>
        <v>1</v>
      </c>
      <c r="AR11" s="11">
        <f t="shared" si="14"/>
        <v>1</v>
      </c>
      <c r="AS11" s="11">
        <f t="shared" si="15"/>
        <v>1</v>
      </c>
      <c r="AT11" s="11">
        <f t="shared" si="16"/>
        <v>1</v>
      </c>
      <c r="AU11" s="11">
        <f t="shared" si="17"/>
        <v>1</v>
      </c>
      <c r="AV11" s="11">
        <f t="shared" si="18"/>
        <v>1</v>
      </c>
      <c r="AW11" s="11">
        <f t="shared" si="19"/>
        <v>1</v>
      </c>
      <c r="AX11" s="11">
        <f t="shared" si="20"/>
        <v>1</v>
      </c>
      <c r="AY11" s="11">
        <f t="shared" si="21"/>
        <v>1</v>
      </c>
      <c r="AZ11" s="11">
        <f t="shared" si="22"/>
        <v>2</v>
      </c>
      <c r="BA11" s="11">
        <f t="shared" si="23"/>
        <v>2</v>
      </c>
      <c r="BB11" s="11">
        <f t="shared" si="24"/>
        <v>1</v>
      </c>
      <c r="BC11" s="11"/>
      <c r="BD11" s="11">
        <f t="shared" si="25"/>
        <v>2</v>
      </c>
      <c r="EH11" s="11">
        <v>7</v>
      </c>
      <c r="EJ11" s="11">
        <f t="shared" si="26"/>
        <v>7</v>
      </c>
      <c r="EK11" s="11" t="str">
        <f t="shared" si="27"/>
        <v>(7)</v>
      </c>
    </row>
    <row r="12" spans="1:141" ht="15.75">
      <c r="A12" s="8" t="str">
        <f t="shared" si="5"/>
        <v>8(8)</v>
      </c>
      <c r="B12" s="9" t="s">
        <v>277</v>
      </c>
      <c r="C12" s="10" t="s">
        <v>120</v>
      </c>
      <c r="D12" s="21">
        <f t="shared" si="1"/>
        <v>76</v>
      </c>
      <c r="E12" s="19"/>
      <c r="F12" s="15">
        <f t="shared" si="2"/>
        <v>1</v>
      </c>
      <c r="G12" s="20">
        <f t="shared" si="3"/>
        <v>38</v>
      </c>
      <c r="H12" s="19"/>
      <c r="I12" s="15"/>
      <c r="J12" s="15"/>
      <c r="K12" s="15"/>
      <c r="L12" s="15"/>
      <c r="M12" s="15"/>
      <c r="N12" s="15"/>
      <c r="O12" s="15"/>
      <c r="P12" s="15"/>
      <c r="Q12" s="65"/>
      <c r="R12" s="15"/>
      <c r="S12" s="15"/>
      <c r="T12" s="15"/>
      <c r="U12" s="15"/>
      <c r="V12" s="15">
        <v>76</v>
      </c>
      <c r="W12" s="15"/>
      <c r="X12" s="15"/>
      <c r="Y12" s="15"/>
      <c r="Z12" s="15"/>
      <c r="AA12" s="15"/>
      <c r="AD12" s="18">
        <v>8</v>
      </c>
      <c r="AE12" s="34">
        <f t="shared" si="28"/>
        <v>8</v>
      </c>
      <c r="AF12" s="34" t="str">
        <f t="shared" si="4"/>
        <v>-</v>
      </c>
      <c r="AJ12" s="60">
        <f t="shared" si="6"/>
        <v>1</v>
      </c>
      <c r="AK12" s="11">
        <f t="shared" si="7"/>
        <v>1</v>
      </c>
      <c r="AL12" s="11">
        <f t="shared" si="8"/>
        <v>1</v>
      </c>
      <c r="AM12" s="11">
        <f t="shared" si="9"/>
        <v>1</v>
      </c>
      <c r="AN12" s="11">
        <f t="shared" si="10"/>
        <v>1</v>
      </c>
      <c r="AO12" s="11">
        <f t="shared" si="11"/>
        <v>1</v>
      </c>
      <c r="AP12" s="11">
        <f t="shared" si="12"/>
        <v>1</v>
      </c>
      <c r="AQ12" s="11">
        <f t="shared" si="13"/>
        <v>1</v>
      </c>
      <c r="AR12" s="11">
        <f t="shared" si="14"/>
        <v>1</v>
      </c>
      <c r="AS12" s="11">
        <f t="shared" si="15"/>
        <v>1</v>
      </c>
      <c r="AT12" s="11">
        <f t="shared" si="16"/>
        <v>1</v>
      </c>
      <c r="AU12" s="11">
        <f t="shared" si="17"/>
        <v>1</v>
      </c>
      <c r="AV12" s="11">
        <f t="shared" si="18"/>
        <v>1</v>
      </c>
      <c r="AW12" s="11">
        <f t="shared" si="19"/>
        <v>2</v>
      </c>
      <c r="AX12" s="11">
        <f t="shared" si="20"/>
        <v>2</v>
      </c>
      <c r="AY12" s="11">
        <f t="shared" si="21"/>
        <v>1</v>
      </c>
      <c r="AZ12" s="11">
        <f t="shared" si="22"/>
        <v>1</v>
      </c>
      <c r="BA12" s="11">
        <f t="shared" si="23"/>
        <v>1</v>
      </c>
      <c r="BB12" s="11">
        <f t="shared" si="24"/>
        <v>1</v>
      </c>
      <c r="BC12" s="11"/>
      <c r="BD12" s="11">
        <f t="shared" si="25"/>
        <v>2</v>
      </c>
      <c r="EH12" s="11">
        <v>8</v>
      </c>
      <c r="EJ12" s="11">
        <f t="shared" si="26"/>
        <v>8</v>
      </c>
      <c r="EK12" s="11" t="str">
        <f t="shared" si="27"/>
        <v>(8)</v>
      </c>
    </row>
    <row r="13" spans="1:141" ht="15.75">
      <c r="A13" s="8" t="str">
        <f t="shared" si="5"/>
        <v>9(8)</v>
      </c>
      <c r="B13" s="9" t="s">
        <v>282</v>
      </c>
      <c r="C13" s="10" t="s">
        <v>214</v>
      </c>
      <c r="D13" s="21">
        <f t="shared" si="1"/>
        <v>54</v>
      </c>
      <c r="E13" s="19"/>
      <c r="F13" s="15">
        <f t="shared" si="2"/>
        <v>1</v>
      </c>
      <c r="G13" s="20">
        <f t="shared" si="3"/>
        <v>27</v>
      </c>
      <c r="H13" s="19"/>
      <c r="I13" s="15"/>
      <c r="J13" s="15"/>
      <c r="K13" s="15"/>
      <c r="L13" s="15"/>
      <c r="M13" s="15"/>
      <c r="N13" s="15"/>
      <c r="O13" s="15">
        <v>54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D13" s="18">
        <v>8</v>
      </c>
      <c r="AE13" s="34">
        <f t="shared" si="28"/>
        <v>9</v>
      </c>
      <c r="AF13" s="34" t="str">
        <f t="shared" si="4"/>
        <v>-</v>
      </c>
      <c r="AJ13" s="60">
        <f t="shared" si="6"/>
        <v>1</v>
      </c>
      <c r="AK13" s="11">
        <f t="shared" si="7"/>
        <v>1</v>
      </c>
      <c r="AL13" s="11">
        <f t="shared" si="8"/>
        <v>1</v>
      </c>
      <c r="AM13" s="11">
        <f t="shared" si="9"/>
        <v>1</v>
      </c>
      <c r="AN13" s="11">
        <f t="shared" si="10"/>
        <v>1</v>
      </c>
      <c r="AO13" s="11">
        <f t="shared" si="11"/>
        <v>1</v>
      </c>
      <c r="AP13" s="11">
        <f t="shared" si="12"/>
        <v>2</v>
      </c>
      <c r="AQ13" s="11">
        <f t="shared" si="13"/>
        <v>2</v>
      </c>
      <c r="AR13" s="11">
        <f t="shared" si="14"/>
        <v>1</v>
      </c>
      <c r="AS13" s="11">
        <f t="shared" si="15"/>
        <v>1</v>
      </c>
      <c r="AT13" s="11">
        <f t="shared" si="16"/>
        <v>1</v>
      </c>
      <c r="AU13" s="11">
        <f t="shared" si="17"/>
        <v>1</v>
      </c>
      <c r="AV13" s="11">
        <f t="shared" si="18"/>
        <v>1</v>
      </c>
      <c r="AW13" s="11">
        <f t="shared" si="19"/>
        <v>1</v>
      </c>
      <c r="AX13" s="11">
        <f t="shared" si="20"/>
        <v>1</v>
      </c>
      <c r="AY13" s="11">
        <f t="shared" si="21"/>
        <v>1</v>
      </c>
      <c r="AZ13" s="11">
        <f t="shared" si="22"/>
        <v>1</v>
      </c>
      <c r="BA13" s="11">
        <f t="shared" si="23"/>
        <v>1</v>
      </c>
      <c r="BB13" s="11">
        <f t="shared" si="24"/>
        <v>1</v>
      </c>
      <c r="BC13" s="11"/>
      <c r="BD13" s="11">
        <f t="shared" si="25"/>
        <v>2</v>
      </c>
      <c r="EH13" s="11">
        <v>9</v>
      </c>
      <c r="EJ13" s="11">
        <f t="shared" si="26"/>
        <v>9</v>
      </c>
      <c r="EK13" s="11" t="str">
        <f t="shared" si="27"/>
        <v>(8)</v>
      </c>
    </row>
    <row r="14" spans="1:141" ht="15.75">
      <c r="A14" s="8" t="str">
        <f t="shared" si="5"/>
        <v>9(10)</v>
      </c>
      <c r="B14" s="9" t="s">
        <v>288</v>
      </c>
      <c r="C14" s="10" t="s">
        <v>120</v>
      </c>
      <c r="D14" s="21">
        <f t="shared" si="1"/>
        <v>54</v>
      </c>
      <c r="E14" s="19"/>
      <c r="F14" s="15">
        <f t="shared" si="2"/>
        <v>1</v>
      </c>
      <c r="G14" s="20">
        <f t="shared" si="3"/>
        <v>27</v>
      </c>
      <c r="H14" s="19"/>
      <c r="I14" s="15"/>
      <c r="J14" s="15"/>
      <c r="K14" s="15"/>
      <c r="L14" s="15"/>
      <c r="M14" s="15"/>
      <c r="N14" s="15"/>
      <c r="O14" s="15"/>
      <c r="P14" s="15"/>
      <c r="Q14" s="15">
        <v>54</v>
      </c>
      <c r="R14" s="15"/>
      <c r="S14" s="15"/>
      <c r="T14" s="15"/>
      <c r="U14" s="15"/>
      <c r="V14" s="15"/>
      <c r="W14" s="15"/>
      <c r="X14" s="15"/>
      <c r="Y14" s="15"/>
      <c r="Z14" s="15"/>
      <c r="AA14" s="15"/>
      <c r="AD14" s="18">
        <v>10</v>
      </c>
      <c r="AE14" s="34">
        <f t="shared" si="28"/>
        <v>9</v>
      </c>
      <c r="AF14" s="34" t="str">
        <f t="shared" si="4"/>
        <v>-</v>
      </c>
      <c r="AJ14" s="60">
        <f t="shared" si="6"/>
        <v>1</v>
      </c>
      <c r="AK14" s="11">
        <f t="shared" si="7"/>
        <v>1</v>
      </c>
      <c r="AL14" s="11">
        <f t="shared" si="8"/>
        <v>1</v>
      </c>
      <c r="AM14" s="11">
        <f t="shared" si="9"/>
        <v>1</v>
      </c>
      <c r="AN14" s="11">
        <f t="shared" si="10"/>
        <v>1</v>
      </c>
      <c r="AO14" s="11">
        <f t="shared" si="11"/>
        <v>1</v>
      </c>
      <c r="AP14" s="11">
        <f t="shared" si="12"/>
        <v>1</v>
      </c>
      <c r="AQ14" s="11">
        <f t="shared" si="13"/>
        <v>1</v>
      </c>
      <c r="AR14" s="11">
        <f t="shared" si="14"/>
        <v>2</v>
      </c>
      <c r="AS14" s="11">
        <f t="shared" si="15"/>
        <v>2</v>
      </c>
      <c r="AT14" s="11">
        <f t="shared" si="16"/>
        <v>1</v>
      </c>
      <c r="AU14" s="11">
        <f t="shared" si="17"/>
        <v>1</v>
      </c>
      <c r="AV14" s="11">
        <f t="shared" si="18"/>
        <v>1</v>
      </c>
      <c r="AW14" s="11">
        <f t="shared" si="19"/>
        <v>1</v>
      </c>
      <c r="AX14" s="11">
        <f t="shared" si="20"/>
        <v>1</v>
      </c>
      <c r="AY14" s="11">
        <f t="shared" si="21"/>
        <v>1</v>
      </c>
      <c r="AZ14" s="11">
        <f t="shared" si="22"/>
        <v>1</v>
      </c>
      <c r="BA14" s="11">
        <f t="shared" si="23"/>
        <v>1</v>
      </c>
      <c r="BB14" s="11">
        <f t="shared" si="24"/>
        <v>1</v>
      </c>
      <c r="BC14" s="11"/>
      <c r="BD14" s="11">
        <f t="shared" si="25"/>
        <v>2</v>
      </c>
      <c r="EH14" s="11">
        <v>10</v>
      </c>
      <c r="EJ14" s="11">
        <f t="shared" si="26"/>
        <v>9</v>
      </c>
      <c r="EK14" s="11" t="str">
        <f t="shared" si="27"/>
        <v>(10)</v>
      </c>
    </row>
    <row r="15" spans="1:141" ht="15.75">
      <c r="A15" s="8" t="str">
        <f t="shared" si="5"/>
        <v>11(11)</v>
      </c>
      <c r="B15" s="9" t="s">
        <v>283</v>
      </c>
      <c r="C15" s="10" t="s">
        <v>214</v>
      </c>
      <c r="D15" s="21">
        <f t="shared" si="1"/>
        <v>19</v>
      </c>
      <c r="E15" s="19"/>
      <c r="F15" s="15">
        <f t="shared" si="2"/>
        <v>1</v>
      </c>
      <c r="G15" s="20">
        <f t="shared" si="3"/>
        <v>9.5</v>
      </c>
      <c r="H15" s="19"/>
      <c r="I15" s="15"/>
      <c r="J15" s="15"/>
      <c r="K15" s="15"/>
      <c r="L15" s="15"/>
      <c r="M15" s="15"/>
      <c r="N15" s="15"/>
      <c r="O15" s="15">
        <v>19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D15" s="18">
        <v>11</v>
      </c>
      <c r="AE15" s="34">
        <f t="shared" si="28"/>
        <v>11</v>
      </c>
      <c r="AF15" s="34" t="str">
        <f t="shared" si="4"/>
        <v>-</v>
      </c>
      <c r="AJ15" s="60">
        <f t="shared" si="6"/>
        <v>1</v>
      </c>
      <c r="AK15" s="11">
        <f t="shared" si="7"/>
        <v>1</v>
      </c>
      <c r="AL15" s="11">
        <f t="shared" si="8"/>
        <v>1</v>
      </c>
      <c r="AM15" s="11">
        <f t="shared" si="9"/>
        <v>1</v>
      </c>
      <c r="AN15" s="11">
        <f t="shared" si="10"/>
        <v>1</v>
      </c>
      <c r="AO15" s="11">
        <f t="shared" si="11"/>
        <v>1</v>
      </c>
      <c r="AP15" s="11">
        <f t="shared" si="12"/>
        <v>2</v>
      </c>
      <c r="AQ15" s="11">
        <f t="shared" si="13"/>
        <v>2</v>
      </c>
      <c r="AR15" s="11">
        <f t="shared" si="14"/>
        <v>1</v>
      </c>
      <c r="AS15" s="11">
        <f t="shared" si="15"/>
        <v>1</v>
      </c>
      <c r="AT15" s="11">
        <f t="shared" si="16"/>
        <v>1</v>
      </c>
      <c r="AU15" s="11">
        <f t="shared" si="17"/>
        <v>1</v>
      </c>
      <c r="AV15" s="11">
        <f t="shared" si="18"/>
        <v>1</v>
      </c>
      <c r="AW15" s="11">
        <f t="shared" si="19"/>
        <v>1</v>
      </c>
      <c r="AX15" s="11">
        <f t="shared" si="20"/>
        <v>1</v>
      </c>
      <c r="AY15" s="11">
        <f t="shared" si="21"/>
        <v>1</v>
      </c>
      <c r="AZ15" s="11">
        <f t="shared" si="22"/>
        <v>1</v>
      </c>
      <c r="BA15" s="11">
        <f t="shared" si="23"/>
        <v>1</v>
      </c>
      <c r="BB15" s="11">
        <f t="shared" si="24"/>
        <v>1</v>
      </c>
      <c r="BC15" s="11"/>
      <c r="BD15" s="11">
        <f t="shared" si="25"/>
        <v>2</v>
      </c>
      <c r="EH15" s="11">
        <v>11</v>
      </c>
      <c r="EJ15" s="11">
        <f t="shared" si="26"/>
        <v>11</v>
      </c>
      <c r="EK15" s="11" t="str">
        <f t="shared" si="27"/>
        <v>(11)</v>
      </c>
    </row>
    <row r="16" spans="1:141" ht="15.75">
      <c r="A16" s="8" t="str">
        <f t="shared" si="5"/>
        <v>(-)</v>
      </c>
      <c r="B16" s="9"/>
      <c r="C16" s="10"/>
      <c r="D16" s="21">
        <f t="shared" si="1"/>
        <v>0</v>
      </c>
      <c r="E16" s="19"/>
      <c r="F16" s="15">
        <f t="shared" si="2"/>
        <v>0</v>
      </c>
      <c r="G16" s="20" t="e">
        <f t="shared" si="3"/>
        <v>#DIV/0!</v>
      </c>
      <c r="H16" s="19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D16" s="18" t="s">
        <v>140</v>
      </c>
      <c r="AE16" s="34" t="str">
        <f t="shared" si="28"/>
        <v>-</v>
      </c>
      <c r="AF16" s="34" t="str">
        <f t="shared" si="4"/>
        <v>-</v>
      </c>
      <c r="AJ16" s="60">
        <f t="shared" si="6"/>
        <v>1</v>
      </c>
      <c r="AK16" s="11">
        <f t="shared" si="7"/>
        <v>1</v>
      </c>
      <c r="AL16" s="11">
        <f t="shared" si="8"/>
        <v>1</v>
      </c>
      <c r="AM16" s="11">
        <f t="shared" si="9"/>
        <v>1</v>
      </c>
      <c r="AN16" s="11">
        <f t="shared" si="10"/>
        <v>1</v>
      </c>
      <c r="AO16" s="11">
        <f t="shared" si="11"/>
        <v>1</v>
      </c>
      <c r="AP16" s="11">
        <f t="shared" si="12"/>
        <v>1</v>
      </c>
      <c r="AQ16" s="11">
        <f t="shared" si="13"/>
        <v>1</v>
      </c>
      <c r="AR16" s="11">
        <f t="shared" si="14"/>
        <v>1</v>
      </c>
      <c r="AS16" s="11">
        <f t="shared" si="15"/>
        <v>1</v>
      </c>
      <c r="AT16" s="11">
        <f t="shared" si="16"/>
        <v>1</v>
      </c>
      <c r="AU16" s="11">
        <f t="shared" si="17"/>
        <v>1</v>
      </c>
      <c r="AV16" s="11">
        <f t="shared" si="18"/>
        <v>1</v>
      </c>
      <c r="AW16" s="11">
        <f t="shared" si="19"/>
        <v>1</v>
      </c>
      <c r="AX16" s="11">
        <f t="shared" si="20"/>
        <v>1</v>
      </c>
      <c r="AY16" s="11">
        <f t="shared" si="21"/>
        <v>1</v>
      </c>
      <c r="AZ16" s="11">
        <f t="shared" si="22"/>
        <v>1</v>
      </c>
      <c r="BA16" s="11">
        <f t="shared" si="23"/>
        <v>1</v>
      </c>
      <c r="BB16" s="11">
        <f t="shared" si="24"/>
        <v>1</v>
      </c>
      <c r="BC16" s="11"/>
      <c r="BD16" s="11">
        <f t="shared" si="25"/>
        <v>0</v>
      </c>
      <c r="EH16" s="11">
        <v>12</v>
      </c>
      <c r="EJ16" s="11">
        <f t="shared" si="26"/>
      </c>
      <c r="EK16" s="11" t="str">
        <f t="shared" si="27"/>
        <v>(-)</v>
      </c>
    </row>
    <row r="17" spans="1:141" ht="15.75">
      <c r="A17" s="8" t="str">
        <f t="shared" si="5"/>
        <v>(-)</v>
      </c>
      <c r="B17" s="9"/>
      <c r="C17" s="10"/>
      <c r="D17" s="21">
        <f t="shared" si="1"/>
        <v>0</v>
      </c>
      <c r="E17" s="19"/>
      <c r="F17" s="15">
        <f t="shared" si="2"/>
        <v>0</v>
      </c>
      <c r="G17" s="20" t="e">
        <f t="shared" si="3"/>
        <v>#DIV/0!</v>
      </c>
      <c r="H17" s="19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D17" s="18">
        <v>12</v>
      </c>
      <c r="AE17" s="34">
        <f t="shared" si="28"/>
        <v>12</v>
      </c>
      <c r="AF17" s="34" t="str">
        <f t="shared" si="4"/>
        <v>-</v>
      </c>
      <c r="AJ17" s="60">
        <f t="shared" si="6"/>
        <v>1</v>
      </c>
      <c r="AK17" s="11">
        <f t="shared" si="7"/>
        <v>1</v>
      </c>
      <c r="AL17" s="11">
        <f t="shared" si="8"/>
        <v>1</v>
      </c>
      <c r="AM17" s="11">
        <f t="shared" si="9"/>
        <v>1</v>
      </c>
      <c r="AN17" s="11">
        <f t="shared" si="10"/>
        <v>1</v>
      </c>
      <c r="AO17" s="11">
        <f t="shared" si="11"/>
        <v>1</v>
      </c>
      <c r="AP17" s="11">
        <f t="shared" si="12"/>
        <v>1</v>
      </c>
      <c r="AQ17" s="11">
        <f t="shared" si="13"/>
        <v>1</v>
      </c>
      <c r="AR17" s="11">
        <f t="shared" si="14"/>
        <v>1</v>
      </c>
      <c r="AS17" s="11">
        <f t="shared" si="15"/>
        <v>1</v>
      </c>
      <c r="AT17" s="11">
        <f t="shared" si="16"/>
        <v>1</v>
      </c>
      <c r="AU17" s="11">
        <f t="shared" si="17"/>
        <v>1</v>
      </c>
      <c r="AV17" s="11">
        <f t="shared" si="18"/>
        <v>1</v>
      </c>
      <c r="AW17" s="11">
        <f t="shared" si="19"/>
        <v>1</v>
      </c>
      <c r="AX17" s="11">
        <f t="shared" si="20"/>
        <v>1</v>
      </c>
      <c r="AY17" s="11">
        <f t="shared" si="21"/>
        <v>1</v>
      </c>
      <c r="AZ17" s="11">
        <f t="shared" si="22"/>
        <v>1</v>
      </c>
      <c r="BA17" s="11">
        <f t="shared" si="23"/>
        <v>1</v>
      </c>
      <c r="BB17" s="11">
        <f t="shared" si="24"/>
        <v>1</v>
      </c>
      <c r="BC17" s="11"/>
      <c r="BD17" s="11">
        <f t="shared" si="25"/>
        <v>0</v>
      </c>
      <c r="EH17" s="11">
        <v>13</v>
      </c>
      <c r="EJ17" s="11">
        <f t="shared" si="26"/>
      </c>
      <c r="EK17" s="11" t="str">
        <f t="shared" si="27"/>
        <v>(-)</v>
      </c>
    </row>
    <row r="18" spans="1:141" ht="15.75">
      <c r="A18" s="8" t="str">
        <f t="shared" si="5"/>
        <v>(-)</v>
      </c>
      <c r="B18" s="9"/>
      <c r="C18" s="10"/>
      <c r="D18" s="21">
        <f t="shared" si="1"/>
        <v>0</v>
      </c>
      <c r="E18" s="19"/>
      <c r="F18" s="15">
        <f t="shared" si="2"/>
        <v>0</v>
      </c>
      <c r="G18" s="20" t="e">
        <f t="shared" si="3"/>
        <v>#DIV/0!</v>
      </c>
      <c r="H18" s="19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D18" s="18">
        <v>12</v>
      </c>
      <c r="AE18" s="34">
        <f t="shared" si="28"/>
        <v>12</v>
      </c>
      <c r="AF18" s="34" t="str">
        <f t="shared" si="4"/>
        <v>-</v>
      </c>
      <c r="AJ18" s="60">
        <f t="shared" si="6"/>
        <v>1</v>
      </c>
      <c r="AK18" s="11">
        <f t="shared" si="7"/>
        <v>1</v>
      </c>
      <c r="AL18" s="11">
        <f t="shared" si="8"/>
        <v>1</v>
      </c>
      <c r="AM18" s="11">
        <f t="shared" si="9"/>
        <v>1</v>
      </c>
      <c r="AN18" s="11">
        <f t="shared" si="10"/>
        <v>1</v>
      </c>
      <c r="AO18" s="11">
        <f t="shared" si="11"/>
        <v>1</v>
      </c>
      <c r="AP18" s="11">
        <f t="shared" si="12"/>
        <v>1</v>
      </c>
      <c r="AQ18" s="11">
        <f t="shared" si="13"/>
        <v>1</v>
      </c>
      <c r="AR18" s="11">
        <f t="shared" si="14"/>
        <v>1</v>
      </c>
      <c r="AS18" s="11">
        <f t="shared" si="15"/>
        <v>1</v>
      </c>
      <c r="AT18" s="11">
        <f t="shared" si="16"/>
        <v>1</v>
      </c>
      <c r="AU18" s="11">
        <f t="shared" si="17"/>
        <v>1</v>
      </c>
      <c r="AV18" s="11">
        <f t="shared" si="18"/>
        <v>1</v>
      </c>
      <c r="AW18" s="11">
        <f t="shared" si="19"/>
        <v>1</v>
      </c>
      <c r="AX18" s="11">
        <f t="shared" si="20"/>
        <v>1</v>
      </c>
      <c r="AY18" s="11">
        <f t="shared" si="21"/>
        <v>1</v>
      </c>
      <c r="AZ18" s="11">
        <f t="shared" si="22"/>
        <v>1</v>
      </c>
      <c r="BA18" s="11">
        <f t="shared" si="23"/>
        <v>1</v>
      </c>
      <c r="BB18" s="11">
        <f t="shared" si="24"/>
        <v>1</v>
      </c>
      <c r="BC18" s="11"/>
      <c r="BD18" s="11">
        <f t="shared" si="25"/>
        <v>0</v>
      </c>
      <c r="EH18" s="11">
        <v>14</v>
      </c>
      <c r="EJ18" s="11">
        <f>IF(BD18&gt;=1,AE18,"")</f>
      </c>
      <c r="EK18" s="11" t="str">
        <f>IF(BD18&gt;1,"("&amp;AD18&amp;")","("&amp;AF18&amp;")")</f>
        <v>(-)</v>
      </c>
    </row>
    <row r="19" spans="1:141" ht="15.75">
      <c r="A19" s="8" t="str">
        <f t="shared" si="5"/>
        <v>(-)</v>
      </c>
      <c r="B19" s="9"/>
      <c r="C19" s="10"/>
      <c r="D19" s="21">
        <f t="shared" si="1"/>
        <v>0</v>
      </c>
      <c r="E19" s="19"/>
      <c r="F19" s="15">
        <f t="shared" si="2"/>
        <v>0</v>
      </c>
      <c r="G19" s="20" t="e">
        <f t="shared" si="3"/>
        <v>#DIV/0!</v>
      </c>
      <c r="H19" s="19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D19" s="18">
        <v>12</v>
      </c>
      <c r="AE19" s="34">
        <f t="shared" si="28"/>
        <v>12</v>
      </c>
      <c r="AF19" s="34" t="str">
        <f t="shared" si="4"/>
        <v>-</v>
      </c>
      <c r="AJ19" s="60">
        <f t="shared" si="6"/>
        <v>1</v>
      </c>
      <c r="AK19" s="11">
        <f t="shared" si="7"/>
        <v>1</v>
      </c>
      <c r="AL19" s="11">
        <f t="shared" si="8"/>
        <v>1</v>
      </c>
      <c r="AM19" s="11">
        <f t="shared" si="9"/>
        <v>1</v>
      </c>
      <c r="AN19" s="11">
        <f t="shared" si="10"/>
        <v>1</v>
      </c>
      <c r="AO19" s="11">
        <f t="shared" si="11"/>
        <v>1</v>
      </c>
      <c r="AP19" s="11">
        <f t="shared" si="12"/>
        <v>1</v>
      </c>
      <c r="AQ19" s="11">
        <f t="shared" si="13"/>
        <v>1</v>
      </c>
      <c r="AR19" s="11">
        <f t="shared" si="14"/>
        <v>1</v>
      </c>
      <c r="AS19" s="11">
        <f t="shared" si="15"/>
        <v>1</v>
      </c>
      <c r="AT19" s="11">
        <f t="shared" si="16"/>
        <v>1</v>
      </c>
      <c r="AU19" s="11">
        <f t="shared" si="17"/>
        <v>1</v>
      </c>
      <c r="AV19" s="11">
        <f t="shared" si="18"/>
        <v>1</v>
      </c>
      <c r="AW19" s="11">
        <f t="shared" si="19"/>
        <v>1</v>
      </c>
      <c r="AX19" s="11">
        <f t="shared" si="20"/>
        <v>1</v>
      </c>
      <c r="AY19" s="11">
        <f t="shared" si="21"/>
        <v>1</v>
      </c>
      <c r="AZ19" s="11">
        <f t="shared" si="22"/>
        <v>1</v>
      </c>
      <c r="BA19" s="11">
        <f t="shared" si="23"/>
        <v>1</v>
      </c>
      <c r="BB19" s="11">
        <f t="shared" si="24"/>
        <v>1</v>
      </c>
      <c r="BC19" s="11"/>
      <c r="BD19" s="11">
        <f t="shared" si="25"/>
        <v>0</v>
      </c>
      <c r="EH19" s="11">
        <v>15</v>
      </c>
      <c r="EJ19" s="11">
        <f t="shared" si="26"/>
      </c>
      <c r="EK19" s="11" t="str">
        <f t="shared" si="27"/>
        <v>(-)</v>
      </c>
    </row>
    <row r="20" spans="1:141" ht="15.75">
      <c r="A20" s="8" t="str">
        <f t="shared" si="5"/>
        <v>(-)</v>
      </c>
      <c r="B20" s="9"/>
      <c r="C20" s="10"/>
      <c r="D20" s="21">
        <f t="shared" si="1"/>
        <v>0</v>
      </c>
      <c r="E20" s="19"/>
      <c r="F20" s="15">
        <f t="shared" si="2"/>
        <v>0</v>
      </c>
      <c r="G20" s="20" t="e">
        <f t="shared" si="3"/>
        <v>#DIV/0!</v>
      </c>
      <c r="H20" s="19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D20" s="18">
        <v>12</v>
      </c>
      <c r="AE20" s="34">
        <f t="shared" si="28"/>
        <v>12</v>
      </c>
      <c r="AF20" s="34" t="str">
        <f t="shared" si="4"/>
        <v>-</v>
      </c>
      <c r="AJ20" s="60">
        <f t="shared" si="6"/>
        <v>1</v>
      </c>
      <c r="AK20" s="11">
        <f t="shared" si="7"/>
        <v>1</v>
      </c>
      <c r="AL20" s="11">
        <f t="shared" si="8"/>
        <v>1</v>
      </c>
      <c r="AM20" s="11">
        <f t="shared" si="9"/>
        <v>1</v>
      </c>
      <c r="AN20" s="11">
        <f t="shared" si="10"/>
        <v>1</v>
      </c>
      <c r="AO20" s="11">
        <f t="shared" si="11"/>
        <v>1</v>
      </c>
      <c r="AP20" s="11">
        <f t="shared" si="12"/>
        <v>1</v>
      </c>
      <c r="AQ20" s="11">
        <f t="shared" si="13"/>
        <v>1</v>
      </c>
      <c r="AR20" s="11">
        <f t="shared" si="14"/>
        <v>1</v>
      </c>
      <c r="AS20" s="11">
        <f t="shared" si="15"/>
        <v>1</v>
      </c>
      <c r="AT20" s="11">
        <f t="shared" si="16"/>
        <v>1</v>
      </c>
      <c r="AU20" s="11">
        <f t="shared" si="17"/>
        <v>1</v>
      </c>
      <c r="AV20" s="11">
        <f t="shared" si="18"/>
        <v>1</v>
      </c>
      <c r="AW20" s="11">
        <f t="shared" si="19"/>
        <v>1</v>
      </c>
      <c r="AX20" s="11">
        <f t="shared" si="20"/>
        <v>1</v>
      </c>
      <c r="AY20" s="11">
        <f t="shared" si="21"/>
        <v>1</v>
      </c>
      <c r="AZ20" s="11">
        <f t="shared" si="22"/>
        <v>1</v>
      </c>
      <c r="BA20" s="11">
        <f t="shared" si="23"/>
        <v>1</v>
      </c>
      <c r="BB20" s="11">
        <f t="shared" si="24"/>
        <v>1</v>
      </c>
      <c r="BC20" s="11"/>
      <c r="BD20" s="11">
        <f t="shared" si="25"/>
        <v>0</v>
      </c>
      <c r="EH20" s="11">
        <v>16</v>
      </c>
      <c r="EJ20" s="11">
        <f>IF(BD20&gt;=1,AE20,"")</f>
      </c>
      <c r="EK20" s="11" t="str">
        <f>IF(BD20&gt;1,"("&amp;AD20&amp;")","("&amp;AF20&amp;")")</f>
        <v>(-)</v>
      </c>
    </row>
    <row r="21" spans="1:141" ht="15.75">
      <c r="A21" s="8" t="str">
        <f t="shared" si="5"/>
        <v>(-)</v>
      </c>
      <c r="B21" s="9"/>
      <c r="C21" s="10"/>
      <c r="D21" s="21">
        <f t="shared" si="1"/>
        <v>0</v>
      </c>
      <c r="E21" s="19"/>
      <c r="F21" s="15">
        <f t="shared" si="2"/>
        <v>0</v>
      </c>
      <c r="G21" s="20" t="e">
        <f t="shared" si="3"/>
        <v>#DIV/0!</v>
      </c>
      <c r="H21" s="19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D21" s="18">
        <v>13</v>
      </c>
      <c r="AE21" s="34">
        <f t="shared" si="28"/>
        <v>13</v>
      </c>
      <c r="AF21" s="34" t="str">
        <f t="shared" si="4"/>
        <v>-</v>
      </c>
      <c r="AJ21" s="60">
        <f t="shared" si="6"/>
        <v>1</v>
      </c>
      <c r="AK21" s="11">
        <f t="shared" si="7"/>
        <v>1</v>
      </c>
      <c r="AL21" s="11">
        <f t="shared" si="8"/>
        <v>1</v>
      </c>
      <c r="AM21" s="11">
        <f t="shared" si="9"/>
        <v>1</v>
      </c>
      <c r="AN21" s="11">
        <f t="shared" si="10"/>
        <v>1</v>
      </c>
      <c r="AO21" s="11">
        <f t="shared" si="11"/>
        <v>1</v>
      </c>
      <c r="AP21" s="11">
        <f t="shared" si="12"/>
        <v>1</v>
      </c>
      <c r="AQ21" s="11">
        <f t="shared" si="13"/>
        <v>1</v>
      </c>
      <c r="AR21" s="11">
        <f t="shared" si="14"/>
        <v>1</v>
      </c>
      <c r="AS21" s="11">
        <f t="shared" si="15"/>
        <v>1</v>
      </c>
      <c r="AT21" s="11">
        <f t="shared" si="16"/>
        <v>1</v>
      </c>
      <c r="AU21" s="11">
        <f t="shared" si="17"/>
        <v>1</v>
      </c>
      <c r="AV21" s="11">
        <f t="shared" si="18"/>
        <v>1</v>
      </c>
      <c r="AW21" s="11">
        <f t="shared" si="19"/>
        <v>1</v>
      </c>
      <c r="AX21" s="11">
        <f t="shared" si="20"/>
        <v>1</v>
      </c>
      <c r="AY21" s="11">
        <f t="shared" si="21"/>
        <v>1</v>
      </c>
      <c r="AZ21" s="11">
        <f t="shared" si="22"/>
        <v>1</v>
      </c>
      <c r="BA21" s="11">
        <f t="shared" si="23"/>
        <v>1</v>
      </c>
      <c r="BB21" s="11">
        <f t="shared" si="24"/>
        <v>1</v>
      </c>
      <c r="BC21" s="11"/>
      <c r="BD21" s="11">
        <f t="shared" si="25"/>
        <v>0</v>
      </c>
      <c r="EH21" s="11">
        <v>17</v>
      </c>
      <c r="EJ21" s="11">
        <f>IF(BD21&gt;=1,AE21,"")</f>
      </c>
      <c r="EK21" s="11" t="str">
        <f>IF(BD21&gt;1,"("&amp;AD21&amp;")","("&amp;AF21&amp;")")</f>
        <v>(-)</v>
      </c>
    </row>
    <row r="22" spans="1:141" ht="15.75">
      <c r="A22" s="8" t="str">
        <f>EJ22&amp;EK22</f>
        <v>(-)</v>
      </c>
      <c r="B22" s="9"/>
      <c r="C22" s="10"/>
      <c r="D22" s="21"/>
      <c r="E22" s="19"/>
      <c r="F22" s="15"/>
      <c r="G22" s="20"/>
      <c r="H22" s="19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D22" s="18">
        <v>14</v>
      </c>
      <c r="AE22" s="34">
        <f t="shared" si="28"/>
        <v>14</v>
      </c>
      <c r="AF22" s="34" t="str">
        <f t="shared" si="4"/>
        <v>-</v>
      </c>
      <c r="AJ22" s="60">
        <f t="shared" si="6"/>
        <v>1</v>
      </c>
      <c r="AK22" s="11">
        <f t="shared" si="7"/>
        <v>1</v>
      </c>
      <c r="AL22" s="11">
        <f t="shared" si="8"/>
        <v>1</v>
      </c>
      <c r="AM22" s="11">
        <f t="shared" si="9"/>
        <v>1</v>
      </c>
      <c r="AN22" s="11">
        <f t="shared" si="10"/>
        <v>1</v>
      </c>
      <c r="AO22" s="11">
        <f t="shared" si="11"/>
        <v>1</v>
      </c>
      <c r="AP22" s="11">
        <f t="shared" si="12"/>
        <v>1</v>
      </c>
      <c r="AQ22" s="11">
        <f t="shared" si="13"/>
        <v>1</v>
      </c>
      <c r="AR22" s="11">
        <f t="shared" si="14"/>
        <v>1</v>
      </c>
      <c r="AS22" s="11">
        <f t="shared" si="15"/>
        <v>1</v>
      </c>
      <c r="AT22" s="11">
        <f t="shared" si="16"/>
        <v>1</v>
      </c>
      <c r="AU22" s="11">
        <f t="shared" si="17"/>
        <v>1</v>
      </c>
      <c r="AV22" s="11">
        <f t="shared" si="18"/>
        <v>1</v>
      </c>
      <c r="AW22" s="11">
        <f t="shared" si="19"/>
        <v>1</v>
      </c>
      <c r="AX22" s="11">
        <f t="shared" si="20"/>
        <v>1</v>
      </c>
      <c r="AY22" s="11">
        <f t="shared" si="21"/>
        <v>1</v>
      </c>
      <c r="AZ22" s="11">
        <f t="shared" si="22"/>
        <v>1</v>
      </c>
      <c r="BA22" s="11">
        <f t="shared" si="23"/>
        <v>1</v>
      </c>
      <c r="BB22" s="11">
        <f t="shared" si="24"/>
        <v>1</v>
      </c>
      <c r="BC22" s="11"/>
      <c r="BD22" s="11">
        <f t="shared" si="25"/>
        <v>0</v>
      </c>
      <c r="EH22" s="11">
        <v>18</v>
      </c>
      <c r="EJ22" s="11">
        <f>IF(BD22&gt;=1,AE22,"")</f>
      </c>
      <c r="EK22" s="11" t="str">
        <f>IF(BD22&gt;1,"("&amp;AD22&amp;")","("&amp;AF22&amp;")")</f>
        <v>(-)</v>
      </c>
    </row>
    <row r="23" ht="6.75" customHeight="1"/>
    <row r="24" spans="1:3" ht="15.75">
      <c r="A24" s="1"/>
      <c r="B24" s="2" t="s">
        <v>17</v>
      </c>
      <c r="C24" s="3"/>
    </row>
    <row r="25" spans="1:3" ht="14.25">
      <c r="A25" s="1"/>
      <c r="B25" s="4"/>
      <c r="C25" s="23" t="s">
        <v>19</v>
      </c>
    </row>
    <row r="26" spans="1:28" ht="12.75">
      <c r="A26" s="1"/>
      <c r="B26" s="6">
        <v>41755</v>
      </c>
      <c r="C26" s="3"/>
      <c r="D26" s="11"/>
      <c r="E26" s="11"/>
      <c r="F26" s="11"/>
      <c r="G26" s="11"/>
      <c r="H26" s="11"/>
      <c r="I26" s="32">
        <f aca="true" t="shared" si="29" ref="I26:AA26">IF(SUM(I28:I423)&gt;100,1,"")</f>
        <v>1</v>
      </c>
      <c r="J26" s="32">
        <f t="shared" si="29"/>
        <v>1</v>
      </c>
      <c r="K26" s="32">
        <f t="shared" si="29"/>
        <v>1</v>
      </c>
      <c r="L26" s="32">
        <f t="shared" si="29"/>
        <v>1</v>
      </c>
      <c r="M26" s="32">
        <v>1</v>
      </c>
      <c r="N26" s="32">
        <v>1</v>
      </c>
      <c r="O26" s="32">
        <v>1</v>
      </c>
      <c r="P26" s="32">
        <f t="shared" si="29"/>
      </c>
      <c r="Q26" s="32">
        <f t="shared" si="29"/>
        <v>1</v>
      </c>
      <c r="R26" s="32">
        <v>1</v>
      </c>
      <c r="S26" s="32">
        <f t="shared" si="29"/>
        <v>1</v>
      </c>
      <c r="T26" s="32">
        <f t="shared" si="29"/>
        <v>1</v>
      </c>
      <c r="U26" s="32">
        <f t="shared" si="29"/>
        <v>1</v>
      </c>
      <c r="V26" s="32">
        <f t="shared" si="29"/>
        <v>1</v>
      </c>
      <c r="W26" s="32">
        <v>1</v>
      </c>
      <c r="X26" s="32">
        <v>1</v>
      </c>
      <c r="Y26" s="32">
        <v>1</v>
      </c>
      <c r="Z26" s="32">
        <f t="shared" si="29"/>
        <v>1</v>
      </c>
      <c r="AA26" s="32">
        <f t="shared" si="29"/>
        <v>1</v>
      </c>
      <c r="AB26" s="11"/>
    </row>
    <row r="27" spans="1:29" ht="90.75" customHeight="1">
      <c r="A27" s="5" t="s">
        <v>0</v>
      </c>
      <c r="B27" s="7" t="s">
        <v>1</v>
      </c>
      <c r="C27" s="7" t="s">
        <v>2</v>
      </c>
      <c r="D27" s="22" t="s">
        <v>8</v>
      </c>
      <c r="E27" s="13"/>
      <c r="F27" s="13" t="s">
        <v>15</v>
      </c>
      <c r="G27" s="13" t="s">
        <v>124</v>
      </c>
      <c r="H27" s="13"/>
      <c r="I27" s="12" t="s">
        <v>3</v>
      </c>
      <c r="J27" s="12" t="s">
        <v>4</v>
      </c>
      <c r="K27" s="14" t="s">
        <v>5</v>
      </c>
      <c r="L27" s="14" t="s">
        <v>6</v>
      </c>
      <c r="M27" s="14" t="s">
        <v>250</v>
      </c>
      <c r="N27" s="14" t="s">
        <v>248</v>
      </c>
      <c r="O27" s="14" t="s">
        <v>249</v>
      </c>
      <c r="P27" s="12" t="s">
        <v>7</v>
      </c>
      <c r="Q27" s="12" t="s">
        <v>9</v>
      </c>
      <c r="R27" s="12" t="s">
        <v>115</v>
      </c>
      <c r="S27" s="12" t="s">
        <v>10</v>
      </c>
      <c r="T27" s="12" t="s">
        <v>11</v>
      </c>
      <c r="U27" s="12" t="s">
        <v>12</v>
      </c>
      <c r="V27" s="12" t="s">
        <v>13</v>
      </c>
      <c r="W27" s="12" t="s">
        <v>253</v>
      </c>
      <c r="X27" s="14" t="s">
        <v>258</v>
      </c>
      <c r="Y27" s="14" t="s">
        <v>259</v>
      </c>
      <c r="Z27" s="12" t="s">
        <v>172</v>
      </c>
      <c r="AA27" s="12" t="s">
        <v>14</v>
      </c>
      <c r="AC27" s="14" t="s">
        <v>260</v>
      </c>
    </row>
    <row r="28" spans="1:141" ht="15.75">
      <c r="A28" s="8" t="str">
        <f aca="true" t="shared" si="30" ref="A28:A51">EJ28&amp;EK28</f>
        <v>1(1)</v>
      </c>
      <c r="B28" s="43" t="s">
        <v>147</v>
      </c>
      <c r="C28" s="10" t="s">
        <v>138</v>
      </c>
      <c r="D28" s="21">
        <f>SUM(I28:AA28,-AC28)</f>
        <v>3156</v>
      </c>
      <c r="E28" s="19"/>
      <c r="F28" s="15">
        <f aca="true" t="shared" si="31" ref="F28:F51">COUNT(I28:AA28)</f>
        <v>14</v>
      </c>
      <c r="G28" s="20">
        <f aca="true" t="shared" si="32" ref="G28:G51">SUM((D28)/(F28*2))</f>
        <v>112.71428571428571</v>
      </c>
      <c r="H28" s="19"/>
      <c r="I28" s="15">
        <v>248</v>
      </c>
      <c r="J28" s="15">
        <v>282</v>
      </c>
      <c r="K28" s="15">
        <v>191</v>
      </c>
      <c r="L28" s="15">
        <v>237</v>
      </c>
      <c r="M28" s="15">
        <v>182</v>
      </c>
      <c r="N28" s="15">
        <v>296</v>
      </c>
      <c r="O28" s="15"/>
      <c r="P28" s="15"/>
      <c r="Q28" s="15">
        <v>264</v>
      </c>
      <c r="R28" s="15"/>
      <c r="S28" s="15">
        <v>268</v>
      </c>
      <c r="T28" s="15">
        <v>223</v>
      </c>
      <c r="U28" s="15">
        <v>137</v>
      </c>
      <c r="V28" s="15">
        <v>279</v>
      </c>
      <c r="W28" s="15"/>
      <c r="X28" s="15">
        <v>243</v>
      </c>
      <c r="Y28" s="15"/>
      <c r="Z28" s="15">
        <v>185</v>
      </c>
      <c r="AA28" s="15">
        <v>297</v>
      </c>
      <c r="AC28" s="83">
        <v>176</v>
      </c>
      <c r="AD28" s="18">
        <v>1</v>
      </c>
      <c r="AE28" s="34">
        <f>IF(D28&gt;1,ROW(1:1),"-")</f>
        <v>1</v>
      </c>
      <c r="AF28" s="34">
        <f aca="true" t="shared" si="33" ref="AF28:AF35">IF(F28&gt;1,ROW($A1:$IV1),"-")</f>
        <v>1</v>
      </c>
      <c r="AJ28" s="60">
        <f>COUNT($I$3,I28,H28)</f>
        <v>2</v>
      </c>
      <c r="AK28" s="11">
        <f>COUNT($J$3,J28,I28)</f>
        <v>3</v>
      </c>
      <c r="AL28" s="11">
        <f>COUNT($K$3,K28,J28)</f>
        <v>3</v>
      </c>
      <c r="AM28" s="11">
        <f>COUNT($L$3,L28,K28)</f>
        <v>3</v>
      </c>
      <c r="AN28" s="11">
        <f>COUNT($M$3,M28,L28)</f>
        <v>3</v>
      </c>
      <c r="AO28" s="11">
        <f>COUNT($N$3,N28,M28)</f>
        <v>3</v>
      </c>
      <c r="AP28" s="11">
        <f>COUNT($O$3,O28,N28)</f>
        <v>2</v>
      </c>
      <c r="AQ28" s="11">
        <f>COUNT($P$3,P28,O28)</f>
        <v>1</v>
      </c>
      <c r="AR28" s="11">
        <f>COUNT($Q$3,Q28,P28)</f>
        <v>2</v>
      </c>
      <c r="AS28" s="11">
        <f>COUNT($R$3,R28,Q28)</f>
        <v>2</v>
      </c>
      <c r="AT28" s="11">
        <f>COUNT($S$3,S28,R28)</f>
        <v>2</v>
      </c>
      <c r="AU28" s="11">
        <f>COUNT($T$3,T28,S28)</f>
        <v>3</v>
      </c>
      <c r="AV28" s="11">
        <f>COUNT($U$3,U28,T28)</f>
        <v>3</v>
      </c>
      <c r="AW28" s="11">
        <f>COUNT($V$3,V28,U28)</f>
        <v>3</v>
      </c>
      <c r="AX28" s="11">
        <f>COUNT($W$3,W28,V28)</f>
        <v>2</v>
      </c>
      <c r="AY28" s="11">
        <f>COUNT($X$3,X28,W28)</f>
        <v>2</v>
      </c>
      <c r="AZ28" s="11">
        <f>COUNT($Y$3,Y28,X28)</f>
        <v>2</v>
      </c>
      <c r="BA28" s="11">
        <f>COUNT($Z$3,Z28,Y28)</f>
        <v>2</v>
      </c>
      <c r="BB28" s="11">
        <f>COUNT($AA$3,AA28,Z28)</f>
        <v>3</v>
      </c>
      <c r="BD28" s="11">
        <f>COUNTIF(AI28:BC28,"&gt;1")</f>
        <v>18</v>
      </c>
      <c r="EH28" s="11">
        <v>1</v>
      </c>
      <c r="EJ28" s="11">
        <f aca="true" t="shared" si="34" ref="EJ28:EJ39">IF(BD28&gt;=1,AE28,"")</f>
        <v>1</v>
      </c>
      <c r="EK28" s="11" t="str">
        <f aca="true" t="shared" si="35" ref="EK28:EK43">IF(BD28&gt;1,"("&amp;AD28&amp;")","("&amp;AF28&amp;")")</f>
        <v>(1)</v>
      </c>
    </row>
    <row r="29" spans="1:141" ht="15.75">
      <c r="A29" s="8" t="str">
        <f t="shared" si="30"/>
        <v>2(2)</v>
      </c>
      <c r="B29" s="9" t="s">
        <v>190</v>
      </c>
      <c r="C29" s="10" t="s">
        <v>45</v>
      </c>
      <c r="D29" s="21">
        <f aca="true" t="shared" si="36" ref="D29:D51">SUM(I29:AA29)</f>
        <v>954</v>
      </c>
      <c r="E29" s="19"/>
      <c r="F29" s="15">
        <f t="shared" si="31"/>
        <v>8</v>
      </c>
      <c r="G29" s="20">
        <f t="shared" si="32"/>
        <v>59.625</v>
      </c>
      <c r="H29" s="19"/>
      <c r="I29" s="15">
        <v>114</v>
      </c>
      <c r="J29" s="15">
        <v>116</v>
      </c>
      <c r="K29" s="15"/>
      <c r="L29" s="15"/>
      <c r="M29" s="15"/>
      <c r="N29" s="15"/>
      <c r="O29" s="15"/>
      <c r="P29" s="15">
        <v>97</v>
      </c>
      <c r="Q29" s="15">
        <v>116</v>
      </c>
      <c r="R29" s="15">
        <v>93</v>
      </c>
      <c r="S29" s="15">
        <v>165</v>
      </c>
      <c r="T29" s="15"/>
      <c r="U29" s="15"/>
      <c r="V29" s="15">
        <v>162</v>
      </c>
      <c r="W29" s="15"/>
      <c r="X29" s="15"/>
      <c r="Y29" s="15">
        <v>91</v>
      </c>
      <c r="Z29" s="15"/>
      <c r="AA29" s="15"/>
      <c r="AD29" s="18">
        <v>2</v>
      </c>
      <c r="AE29" s="34">
        <f>IF(AND(D29=D28,D29=D27),ROW(#REF!),IF(D29=D28,ROW(1:1),IF(D29&gt;1,ROW(2:2),"-")))</f>
        <v>2</v>
      </c>
      <c r="AF29" s="34">
        <f t="shared" si="33"/>
        <v>2</v>
      </c>
      <c r="AJ29" s="60">
        <f aca="true" t="shared" si="37" ref="AJ29:AJ51">COUNT($I$3,I29,H29)</f>
        <v>2</v>
      </c>
      <c r="AK29" s="11">
        <f aca="true" t="shared" si="38" ref="AK29:AK51">COUNT($J$3,J29,I29)</f>
        <v>3</v>
      </c>
      <c r="AL29" s="11">
        <f aca="true" t="shared" si="39" ref="AL29:AL51">COUNT($K$3,K29,J29)</f>
        <v>2</v>
      </c>
      <c r="AM29" s="11">
        <f aca="true" t="shared" si="40" ref="AM29:AM51">COUNT($L$3,L29,K29)</f>
        <v>1</v>
      </c>
      <c r="AN29" s="11">
        <f aca="true" t="shared" si="41" ref="AN29:AN51">COUNT($M$3,M29,L29)</f>
        <v>1</v>
      </c>
      <c r="AO29" s="11">
        <f aca="true" t="shared" si="42" ref="AO29:AO51">COUNT($N$3,N29,M29)</f>
        <v>1</v>
      </c>
      <c r="AP29" s="11">
        <f aca="true" t="shared" si="43" ref="AP29:AP51">COUNT($O$3,O29,N29)</f>
        <v>1</v>
      </c>
      <c r="AQ29" s="11">
        <f aca="true" t="shared" si="44" ref="AQ29:AQ51">COUNT($P$3,P29,O29)</f>
        <v>2</v>
      </c>
      <c r="AR29" s="11">
        <f aca="true" t="shared" si="45" ref="AR29:AR51">COUNT($Q$3,Q29,P29)</f>
        <v>3</v>
      </c>
      <c r="AS29" s="11">
        <f aca="true" t="shared" si="46" ref="AS29:AS51">COUNT($R$3,R29,Q29)</f>
        <v>3</v>
      </c>
      <c r="AT29" s="11">
        <f aca="true" t="shared" si="47" ref="AT29:AT51">COUNT($S$3,S29,R29)</f>
        <v>3</v>
      </c>
      <c r="AU29" s="11">
        <f aca="true" t="shared" si="48" ref="AU29:AU51">COUNT($T$3,T29,S29)</f>
        <v>2</v>
      </c>
      <c r="AV29" s="11">
        <f aca="true" t="shared" si="49" ref="AV29:AV51">COUNT($U$3,U29,T29)</f>
        <v>1</v>
      </c>
      <c r="AW29" s="11">
        <f aca="true" t="shared" si="50" ref="AW29:AW51">COUNT($V$3,V29,U29)</f>
        <v>2</v>
      </c>
      <c r="AX29" s="11">
        <f aca="true" t="shared" si="51" ref="AX29:AX51">COUNT($W$3,W29,V29)</f>
        <v>2</v>
      </c>
      <c r="AY29" s="11">
        <f aca="true" t="shared" si="52" ref="AY29:AY51">COUNT($X$3,X29,W29)</f>
        <v>1</v>
      </c>
      <c r="AZ29" s="11">
        <f aca="true" t="shared" si="53" ref="AZ29:AZ51">COUNT($Y$3,Y29,X29)</f>
        <v>2</v>
      </c>
      <c r="BA29" s="11">
        <f aca="true" t="shared" si="54" ref="BA29:BA51">COUNT($Z$3,Z29,Y29)</f>
        <v>2</v>
      </c>
      <c r="BB29" s="11">
        <f aca="true" t="shared" si="55" ref="BB29:BB51">COUNT($AA$3,AA29,Z29)</f>
        <v>1</v>
      </c>
      <c r="BD29" s="11">
        <f aca="true" t="shared" si="56" ref="BD29:BD47">COUNTIF(AI29:BC29,"&gt;1")</f>
        <v>12</v>
      </c>
      <c r="EH29" s="11">
        <v>3</v>
      </c>
      <c r="EJ29" s="11">
        <f t="shared" si="34"/>
        <v>2</v>
      </c>
      <c r="EK29" s="11" t="str">
        <f t="shared" si="35"/>
        <v>(2)</v>
      </c>
    </row>
    <row r="30" spans="1:141" ht="15.75">
      <c r="A30" s="8" t="str">
        <f t="shared" si="30"/>
        <v>3(3)</v>
      </c>
      <c r="B30" s="9" t="s">
        <v>179</v>
      </c>
      <c r="C30" s="10" t="s">
        <v>45</v>
      </c>
      <c r="D30" s="21">
        <f t="shared" si="36"/>
        <v>757</v>
      </c>
      <c r="E30" s="19"/>
      <c r="F30" s="15">
        <f t="shared" si="31"/>
        <v>7</v>
      </c>
      <c r="G30" s="20">
        <f t="shared" si="32"/>
        <v>54.07142857142857</v>
      </c>
      <c r="H30" s="19"/>
      <c r="I30" s="15">
        <v>69</v>
      </c>
      <c r="J30" s="15"/>
      <c r="K30" s="15"/>
      <c r="L30" s="15">
        <v>58</v>
      </c>
      <c r="M30" s="15"/>
      <c r="N30" s="15"/>
      <c r="O30" s="15"/>
      <c r="P30" s="15"/>
      <c r="Q30" s="15">
        <v>152</v>
      </c>
      <c r="R30" s="15">
        <v>167</v>
      </c>
      <c r="S30" s="15">
        <v>153</v>
      </c>
      <c r="T30" s="15"/>
      <c r="U30" s="15">
        <v>121</v>
      </c>
      <c r="V30" s="15">
        <v>37</v>
      </c>
      <c r="W30" s="15"/>
      <c r="X30" s="15"/>
      <c r="Y30" s="15"/>
      <c r="Z30" s="15"/>
      <c r="AA30" s="15"/>
      <c r="AD30" s="18">
        <v>3</v>
      </c>
      <c r="AE30" s="34">
        <f>IF(AND(D30=D29,D30=D28,D30=D27),ROW(#REF!),IF(AND(D30=D29,D30=D28),ROW(1:1),IF(D30=D29,ROW(2:2),IF(D30&gt;1,ROW(3:3),"-"))))</f>
        <v>3</v>
      </c>
      <c r="AF30" s="34">
        <f t="shared" si="33"/>
        <v>3</v>
      </c>
      <c r="AJ30" s="60">
        <f t="shared" si="37"/>
        <v>2</v>
      </c>
      <c r="AK30" s="11">
        <f t="shared" si="38"/>
        <v>2</v>
      </c>
      <c r="AL30" s="11">
        <f t="shared" si="39"/>
        <v>1</v>
      </c>
      <c r="AM30" s="11">
        <f t="shared" si="40"/>
        <v>2</v>
      </c>
      <c r="AN30" s="11">
        <f t="shared" si="41"/>
        <v>2</v>
      </c>
      <c r="AO30" s="11">
        <f t="shared" si="42"/>
        <v>1</v>
      </c>
      <c r="AP30" s="11">
        <f t="shared" si="43"/>
        <v>1</v>
      </c>
      <c r="AQ30" s="11">
        <f t="shared" si="44"/>
        <v>1</v>
      </c>
      <c r="AR30" s="11">
        <f t="shared" si="45"/>
        <v>2</v>
      </c>
      <c r="AS30" s="11">
        <f t="shared" si="46"/>
        <v>3</v>
      </c>
      <c r="AT30" s="11">
        <f t="shared" si="47"/>
        <v>3</v>
      </c>
      <c r="AU30" s="11">
        <f t="shared" si="48"/>
        <v>2</v>
      </c>
      <c r="AV30" s="11">
        <f t="shared" si="49"/>
        <v>2</v>
      </c>
      <c r="AW30" s="11">
        <f t="shared" si="50"/>
        <v>3</v>
      </c>
      <c r="AX30" s="11">
        <f t="shared" si="51"/>
        <v>2</v>
      </c>
      <c r="AY30" s="11">
        <f t="shared" si="52"/>
        <v>1</v>
      </c>
      <c r="AZ30" s="11">
        <f t="shared" si="53"/>
        <v>1</v>
      </c>
      <c r="BA30" s="11">
        <f t="shared" si="54"/>
        <v>1</v>
      </c>
      <c r="BB30" s="11">
        <f t="shared" si="55"/>
        <v>1</v>
      </c>
      <c r="BD30" s="11">
        <f t="shared" si="56"/>
        <v>11</v>
      </c>
      <c r="EH30" s="11">
        <v>4</v>
      </c>
      <c r="EJ30" s="11">
        <f t="shared" si="34"/>
        <v>3</v>
      </c>
      <c r="EK30" s="11" t="str">
        <f t="shared" si="35"/>
        <v>(3)</v>
      </c>
    </row>
    <row r="31" spans="1:141" ht="15.75">
      <c r="A31" s="8" t="str">
        <f t="shared" si="30"/>
        <v>4(4)</v>
      </c>
      <c r="B31" s="9" t="s">
        <v>173</v>
      </c>
      <c r="C31" s="10" t="s">
        <v>45</v>
      </c>
      <c r="D31" s="21">
        <f t="shared" si="36"/>
        <v>748</v>
      </c>
      <c r="E31" s="19"/>
      <c r="F31" s="15">
        <f t="shared" si="31"/>
        <v>10</v>
      </c>
      <c r="G31" s="20">
        <f t="shared" si="32"/>
        <v>37.4</v>
      </c>
      <c r="H31" s="19"/>
      <c r="I31" s="15">
        <v>57</v>
      </c>
      <c r="J31" s="15">
        <v>79</v>
      </c>
      <c r="K31" s="15">
        <v>81</v>
      </c>
      <c r="L31" s="15">
        <v>112</v>
      </c>
      <c r="M31" s="15"/>
      <c r="N31" s="15"/>
      <c r="O31" s="15"/>
      <c r="P31" s="15"/>
      <c r="Q31" s="15">
        <v>54</v>
      </c>
      <c r="R31" s="15">
        <v>40</v>
      </c>
      <c r="S31" s="15"/>
      <c r="T31" s="15">
        <v>66</v>
      </c>
      <c r="U31" s="15"/>
      <c r="V31" s="15">
        <v>63</v>
      </c>
      <c r="W31" s="15"/>
      <c r="X31" s="15"/>
      <c r="Y31" s="15">
        <v>85</v>
      </c>
      <c r="Z31" s="15">
        <v>111</v>
      </c>
      <c r="AA31" s="15"/>
      <c r="AD31" s="18">
        <v>4</v>
      </c>
      <c r="AE31" s="34">
        <f>IF(AND(D31=D30,D31=D29,D31=D28,D31=D27),ROW(#REF!),IF(AND(D31=D30,D31=D29,D31=D28),ROW(1:1),IF(AND(D31=D30,D31=D29),ROW(2:2),IF(D31=D30,ROW(3:3),IF(D31&gt;1,ROW(4:4),"-")))))</f>
        <v>4</v>
      </c>
      <c r="AF31" s="34">
        <f t="shared" si="33"/>
        <v>4</v>
      </c>
      <c r="AJ31" s="60">
        <f t="shared" si="37"/>
        <v>2</v>
      </c>
      <c r="AK31" s="11">
        <f t="shared" si="38"/>
        <v>3</v>
      </c>
      <c r="AL31" s="11">
        <f t="shared" si="39"/>
        <v>3</v>
      </c>
      <c r="AM31" s="11">
        <f t="shared" si="40"/>
        <v>3</v>
      </c>
      <c r="AN31" s="11">
        <f t="shared" si="41"/>
        <v>2</v>
      </c>
      <c r="AO31" s="11">
        <f t="shared" si="42"/>
        <v>1</v>
      </c>
      <c r="AP31" s="11">
        <f t="shared" si="43"/>
        <v>1</v>
      </c>
      <c r="AQ31" s="11">
        <f t="shared" si="44"/>
        <v>1</v>
      </c>
      <c r="AR31" s="11">
        <f t="shared" si="45"/>
        <v>2</v>
      </c>
      <c r="AS31" s="11">
        <f t="shared" si="46"/>
        <v>3</v>
      </c>
      <c r="AT31" s="11">
        <f t="shared" si="47"/>
        <v>2</v>
      </c>
      <c r="AU31" s="11">
        <f t="shared" si="48"/>
        <v>2</v>
      </c>
      <c r="AV31" s="11">
        <f t="shared" si="49"/>
        <v>2</v>
      </c>
      <c r="AW31" s="11">
        <f t="shared" si="50"/>
        <v>2</v>
      </c>
      <c r="AX31" s="11">
        <f t="shared" si="51"/>
        <v>2</v>
      </c>
      <c r="AY31" s="11">
        <f t="shared" si="52"/>
        <v>1</v>
      </c>
      <c r="AZ31" s="11">
        <f t="shared" si="53"/>
        <v>2</v>
      </c>
      <c r="BA31" s="11">
        <f t="shared" si="54"/>
        <v>3</v>
      </c>
      <c r="BB31" s="11">
        <f t="shared" si="55"/>
        <v>2</v>
      </c>
      <c r="BD31" s="11">
        <f t="shared" si="56"/>
        <v>15</v>
      </c>
      <c r="EH31" s="11">
        <v>5</v>
      </c>
      <c r="EJ31" s="11">
        <f t="shared" si="34"/>
        <v>4</v>
      </c>
      <c r="EK31" s="11" t="str">
        <f t="shared" si="35"/>
        <v>(4)</v>
      </c>
    </row>
    <row r="32" spans="1:141" ht="15.75">
      <c r="A32" s="8" t="str">
        <f t="shared" si="30"/>
        <v>5(5)</v>
      </c>
      <c r="B32" s="9" t="s">
        <v>174</v>
      </c>
      <c r="C32" s="10" t="s">
        <v>120</v>
      </c>
      <c r="D32" s="21">
        <f t="shared" si="36"/>
        <v>299</v>
      </c>
      <c r="E32" s="19"/>
      <c r="F32" s="15">
        <f t="shared" si="31"/>
        <v>2</v>
      </c>
      <c r="G32" s="20">
        <f t="shared" si="32"/>
        <v>74.75</v>
      </c>
      <c r="H32" s="19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>
        <v>104</v>
      </c>
      <c r="W32" s="15"/>
      <c r="X32" s="15"/>
      <c r="Y32" s="15"/>
      <c r="Z32" s="15"/>
      <c r="AA32" s="15">
        <v>195</v>
      </c>
      <c r="AD32" s="18">
        <v>5</v>
      </c>
      <c r="AE32" s="34">
        <f aca="true" t="shared" si="57" ref="AE32:AE42">IF(AND(D32=D31,D32=D30,D32=D29,D32=D28),ROW($A1:$IV1),IF(AND(D32=D31,D32=D30,D32=D29),ROW($A2:$IV2),IF(AND(D32=D31,D32=D30),ROW($A3:$IV3),IF(D32=D31,ROW($A4:$IV4),IF(D32&gt;1,ROW($A5:$IV5),"-")))))</f>
        <v>5</v>
      </c>
      <c r="AF32" s="34">
        <f t="shared" si="33"/>
        <v>5</v>
      </c>
      <c r="AJ32" s="60">
        <f t="shared" si="37"/>
        <v>1</v>
      </c>
      <c r="AK32" s="11">
        <f t="shared" si="38"/>
        <v>1</v>
      </c>
      <c r="AL32" s="11">
        <f t="shared" si="39"/>
        <v>1</v>
      </c>
      <c r="AM32" s="11">
        <f t="shared" si="40"/>
        <v>1</v>
      </c>
      <c r="AN32" s="11">
        <f t="shared" si="41"/>
        <v>1</v>
      </c>
      <c r="AO32" s="11">
        <f t="shared" si="42"/>
        <v>1</v>
      </c>
      <c r="AP32" s="11">
        <f t="shared" si="43"/>
        <v>1</v>
      </c>
      <c r="AQ32" s="11">
        <f t="shared" si="44"/>
        <v>1</v>
      </c>
      <c r="AR32" s="11">
        <f t="shared" si="45"/>
        <v>1</v>
      </c>
      <c r="AS32" s="11">
        <f t="shared" si="46"/>
        <v>1</v>
      </c>
      <c r="AT32" s="11">
        <f t="shared" si="47"/>
        <v>1</v>
      </c>
      <c r="AU32" s="11">
        <f t="shared" si="48"/>
        <v>1</v>
      </c>
      <c r="AV32" s="11">
        <f t="shared" si="49"/>
        <v>1</v>
      </c>
      <c r="AW32" s="11">
        <f t="shared" si="50"/>
        <v>2</v>
      </c>
      <c r="AX32" s="11">
        <f t="shared" si="51"/>
        <v>2</v>
      </c>
      <c r="AY32" s="11">
        <f t="shared" si="52"/>
        <v>1</v>
      </c>
      <c r="AZ32" s="11">
        <f t="shared" si="53"/>
        <v>1</v>
      </c>
      <c r="BA32" s="11">
        <f t="shared" si="54"/>
        <v>1</v>
      </c>
      <c r="BB32" s="11">
        <f t="shared" si="55"/>
        <v>2</v>
      </c>
      <c r="BD32" s="11">
        <f t="shared" si="56"/>
        <v>3</v>
      </c>
      <c r="EH32" s="11">
        <v>6</v>
      </c>
      <c r="EJ32" s="11">
        <f t="shared" si="34"/>
        <v>5</v>
      </c>
      <c r="EK32" s="11" t="str">
        <f t="shared" si="35"/>
        <v>(5)</v>
      </c>
    </row>
    <row r="33" spans="1:141" ht="15.75">
      <c r="A33" s="8" t="str">
        <f t="shared" si="30"/>
        <v>6(6)</v>
      </c>
      <c r="B33" s="9" t="s">
        <v>148</v>
      </c>
      <c r="C33" s="10" t="s">
        <v>130</v>
      </c>
      <c r="D33" s="21">
        <f t="shared" si="36"/>
        <v>249</v>
      </c>
      <c r="E33" s="19"/>
      <c r="F33" s="15">
        <f t="shared" si="31"/>
        <v>4</v>
      </c>
      <c r="G33" s="20">
        <f t="shared" si="32"/>
        <v>31.125</v>
      </c>
      <c r="H33" s="19"/>
      <c r="I33" s="15"/>
      <c r="J33" s="15"/>
      <c r="K33" s="15"/>
      <c r="L33" s="15"/>
      <c r="M33" s="15">
        <v>61</v>
      </c>
      <c r="N33" s="15">
        <v>40</v>
      </c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>
        <v>78</v>
      </c>
      <c r="AA33" s="15">
        <v>70</v>
      </c>
      <c r="AD33" s="18">
        <v>6</v>
      </c>
      <c r="AE33" s="34">
        <f t="shared" si="57"/>
        <v>6</v>
      </c>
      <c r="AF33" s="34">
        <f t="shared" si="33"/>
        <v>6</v>
      </c>
      <c r="AJ33" s="60">
        <f t="shared" si="37"/>
        <v>1</v>
      </c>
      <c r="AK33" s="11">
        <f t="shared" si="38"/>
        <v>1</v>
      </c>
      <c r="AL33" s="11">
        <f t="shared" si="39"/>
        <v>1</v>
      </c>
      <c r="AM33" s="11">
        <f t="shared" si="40"/>
        <v>1</v>
      </c>
      <c r="AN33" s="11">
        <f t="shared" si="41"/>
        <v>2</v>
      </c>
      <c r="AO33" s="11">
        <f t="shared" si="42"/>
        <v>3</v>
      </c>
      <c r="AP33" s="11">
        <f t="shared" si="43"/>
        <v>2</v>
      </c>
      <c r="AQ33" s="11">
        <f t="shared" si="44"/>
        <v>1</v>
      </c>
      <c r="AR33" s="11">
        <f t="shared" si="45"/>
        <v>1</v>
      </c>
      <c r="AS33" s="11">
        <f t="shared" si="46"/>
        <v>1</v>
      </c>
      <c r="AT33" s="11">
        <f t="shared" si="47"/>
        <v>1</v>
      </c>
      <c r="AU33" s="11">
        <f t="shared" si="48"/>
        <v>1</v>
      </c>
      <c r="AV33" s="11">
        <f t="shared" si="49"/>
        <v>1</v>
      </c>
      <c r="AW33" s="11">
        <f t="shared" si="50"/>
        <v>1</v>
      </c>
      <c r="AX33" s="11">
        <f t="shared" si="51"/>
        <v>1</v>
      </c>
      <c r="AY33" s="11">
        <f t="shared" si="52"/>
        <v>1</v>
      </c>
      <c r="AZ33" s="11">
        <f t="shared" si="53"/>
        <v>1</v>
      </c>
      <c r="BA33" s="11">
        <f t="shared" si="54"/>
        <v>2</v>
      </c>
      <c r="BB33" s="11">
        <f t="shared" si="55"/>
        <v>3</v>
      </c>
      <c r="BD33" s="11">
        <f t="shared" si="56"/>
        <v>5</v>
      </c>
      <c r="EH33" s="11">
        <v>7</v>
      </c>
      <c r="EJ33" s="11">
        <f t="shared" si="34"/>
        <v>6</v>
      </c>
      <c r="EK33" s="11" t="str">
        <f t="shared" si="35"/>
        <v>(6)</v>
      </c>
    </row>
    <row r="34" spans="1:141" ht="15.75">
      <c r="A34" s="8" t="str">
        <f t="shared" si="30"/>
        <v>7(7)</v>
      </c>
      <c r="B34" s="9" t="s">
        <v>171</v>
      </c>
      <c r="C34" s="10" t="s">
        <v>130</v>
      </c>
      <c r="D34" s="21">
        <f t="shared" si="36"/>
        <v>218</v>
      </c>
      <c r="E34" s="19"/>
      <c r="F34" s="15">
        <f t="shared" si="31"/>
        <v>3</v>
      </c>
      <c r="G34" s="20">
        <f t="shared" si="32"/>
        <v>36.333333333333336</v>
      </c>
      <c r="H34" s="19"/>
      <c r="I34" s="15"/>
      <c r="J34" s="15">
        <v>51</v>
      </c>
      <c r="K34" s="15"/>
      <c r="L34" s="15"/>
      <c r="M34" s="15"/>
      <c r="N34" s="15"/>
      <c r="O34" s="15"/>
      <c r="P34" s="15"/>
      <c r="Q34" s="15"/>
      <c r="R34" s="15"/>
      <c r="S34" s="15">
        <v>89</v>
      </c>
      <c r="T34" s="15"/>
      <c r="U34" s="15"/>
      <c r="V34" s="15"/>
      <c r="W34" s="15"/>
      <c r="X34" s="15">
        <v>78</v>
      </c>
      <c r="Y34" s="15"/>
      <c r="Z34" s="15"/>
      <c r="AA34" s="15"/>
      <c r="AD34" s="18">
        <v>7</v>
      </c>
      <c r="AE34" s="34">
        <f t="shared" si="57"/>
        <v>7</v>
      </c>
      <c r="AF34" s="34">
        <f t="shared" si="33"/>
        <v>7</v>
      </c>
      <c r="AJ34" s="60">
        <f t="shared" si="37"/>
        <v>1</v>
      </c>
      <c r="AK34" s="11">
        <f t="shared" si="38"/>
        <v>2</v>
      </c>
      <c r="AL34" s="11">
        <f t="shared" si="39"/>
        <v>2</v>
      </c>
      <c r="AM34" s="11">
        <f t="shared" si="40"/>
        <v>1</v>
      </c>
      <c r="AN34" s="11">
        <f t="shared" si="41"/>
        <v>1</v>
      </c>
      <c r="AO34" s="11">
        <f t="shared" si="42"/>
        <v>1</v>
      </c>
      <c r="AP34" s="11">
        <f t="shared" si="43"/>
        <v>1</v>
      </c>
      <c r="AQ34" s="11">
        <f t="shared" si="44"/>
        <v>1</v>
      </c>
      <c r="AR34" s="11">
        <f t="shared" si="45"/>
        <v>1</v>
      </c>
      <c r="AS34" s="11">
        <f t="shared" si="46"/>
        <v>1</v>
      </c>
      <c r="AT34" s="11">
        <f t="shared" si="47"/>
        <v>2</v>
      </c>
      <c r="AU34" s="11">
        <f t="shared" si="48"/>
        <v>2</v>
      </c>
      <c r="AV34" s="11">
        <f t="shared" si="49"/>
        <v>1</v>
      </c>
      <c r="AW34" s="11">
        <f t="shared" si="50"/>
        <v>1</v>
      </c>
      <c r="AX34" s="11">
        <f t="shared" si="51"/>
        <v>1</v>
      </c>
      <c r="AY34" s="11">
        <f t="shared" si="52"/>
        <v>2</v>
      </c>
      <c r="AZ34" s="11">
        <f t="shared" si="53"/>
        <v>2</v>
      </c>
      <c r="BA34" s="11">
        <f t="shared" si="54"/>
        <v>1</v>
      </c>
      <c r="BB34" s="11">
        <f t="shared" si="55"/>
        <v>1</v>
      </c>
      <c r="BD34" s="11">
        <f t="shared" si="56"/>
        <v>6</v>
      </c>
      <c r="EH34" s="11">
        <v>8</v>
      </c>
      <c r="EJ34" s="11">
        <f t="shared" si="34"/>
        <v>7</v>
      </c>
      <c r="EK34" s="11" t="str">
        <f t="shared" si="35"/>
        <v>(7)</v>
      </c>
    </row>
    <row r="35" spans="1:141" ht="15.75">
      <c r="A35" s="8" t="str">
        <f t="shared" si="30"/>
        <v>8(8)</v>
      </c>
      <c r="B35" s="9" t="s">
        <v>154</v>
      </c>
      <c r="C35" s="10" t="s">
        <v>130</v>
      </c>
      <c r="D35" s="21">
        <f t="shared" si="36"/>
        <v>191</v>
      </c>
      <c r="E35" s="19"/>
      <c r="F35" s="15">
        <f t="shared" si="31"/>
        <v>2</v>
      </c>
      <c r="G35" s="20">
        <f t="shared" si="32"/>
        <v>47.75</v>
      </c>
      <c r="H35" s="19"/>
      <c r="I35" s="15"/>
      <c r="J35" s="15"/>
      <c r="K35" s="15"/>
      <c r="L35" s="15">
        <v>82</v>
      </c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>
        <v>109</v>
      </c>
      <c r="AA35" s="15"/>
      <c r="AD35" s="18">
        <v>8</v>
      </c>
      <c r="AE35" s="34">
        <f t="shared" si="57"/>
        <v>8</v>
      </c>
      <c r="AF35" s="34">
        <f t="shared" si="33"/>
        <v>8</v>
      </c>
      <c r="AJ35" s="60">
        <f t="shared" si="37"/>
        <v>1</v>
      </c>
      <c r="AK35" s="11">
        <f t="shared" si="38"/>
        <v>1</v>
      </c>
      <c r="AL35" s="11">
        <f t="shared" si="39"/>
        <v>1</v>
      </c>
      <c r="AM35" s="11">
        <f t="shared" si="40"/>
        <v>2</v>
      </c>
      <c r="AN35" s="11">
        <f t="shared" si="41"/>
        <v>2</v>
      </c>
      <c r="AO35" s="11">
        <f t="shared" si="42"/>
        <v>1</v>
      </c>
      <c r="AP35" s="11">
        <f t="shared" si="43"/>
        <v>1</v>
      </c>
      <c r="AQ35" s="11">
        <f t="shared" si="44"/>
        <v>1</v>
      </c>
      <c r="AR35" s="11">
        <f t="shared" si="45"/>
        <v>1</v>
      </c>
      <c r="AS35" s="11">
        <f t="shared" si="46"/>
        <v>1</v>
      </c>
      <c r="AT35" s="11">
        <f t="shared" si="47"/>
        <v>1</v>
      </c>
      <c r="AU35" s="11">
        <f t="shared" si="48"/>
        <v>1</v>
      </c>
      <c r="AV35" s="11">
        <f t="shared" si="49"/>
        <v>1</v>
      </c>
      <c r="AW35" s="11">
        <f t="shared" si="50"/>
        <v>1</v>
      </c>
      <c r="AX35" s="11">
        <f t="shared" si="51"/>
        <v>1</v>
      </c>
      <c r="AY35" s="11">
        <f t="shared" si="52"/>
        <v>1</v>
      </c>
      <c r="AZ35" s="11">
        <f t="shared" si="53"/>
        <v>1</v>
      </c>
      <c r="BA35" s="11">
        <f t="shared" si="54"/>
        <v>2</v>
      </c>
      <c r="BB35" s="11">
        <f t="shared" si="55"/>
        <v>2</v>
      </c>
      <c r="BD35" s="11">
        <f t="shared" si="56"/>
        <v>4</v>
      </c>
      <c r="EH35" s="11">
        <v>9</v>
      </c>
      <c r="EJ35" s="11">
        <f t="shared" si="34"/>
        <v>8</v>
      </c>
      <c r="EK35" s="11" t="str">
        <f t="shared" si="35"/>
        <v>(8)</v>
      </c>
    </row>
    <row r="36" spans="1:141" ht="15.75">
      <c r="A36" s="8" t="str">
        <f t="shared" si="30"/>
        <v>9(9)</v>
      </c>
      <c r="B36" s="9" t="s">
        <v>262</v>
      </c>
      <c r="C36" s="10" t="s">
        <v>120</v>
      </c>
      <c r="D36" s="21">
        <f t="shared" si="36"/>
        <v>170</v>
      </c>
      <c r="E36" s="19"/>
      <c r="F36" s="15">
        <f t="shared" si="31"/>
        <v>3</v>
      </c>
      <c r="G36" s="20">
        <f t="shared" si="32"/>
        <v>28.333333333333332</v>
      </c>
      <c r="H36" s="19"/>
      <c r="I36" s="15"/>
      <c r="J36" s="15">
        <v>81</v>
      </c>
      <c r="K36" s="15"/>
      <c r="L36" s="15">
        <v>45</v>
      </c>
      <c r="M36" s="15"/>
      <c r="N36" s="15"/>
      <c r="O36" s="15"/>
      <c r="P36" s="15"/>
      <c r="Q36" s="15">
        <v>44</v>
      </c>
      <c r="R36" s="15"/>
      <c r="S36" s="15"/>
      <c r="T36" s="15"/>
      <c r="U36" s="15"/>
      <c r="V36" s="15"/>
      <c r="W36" s="15"/>
      <c r="X36" s="15"/>
      <c r="Y36" s="15"/>
      <c r="Z36" s="15"/>
      <c r="AA36" s="15"/>
      <c r="AD36" s="18">
        <v>9</v>
      </c>
      <c r="AE36" s="34">
        <f t="shared" si="57"/>
        <v>9</v>
      </c>
      <c r="AF36" s="34">
        <f aca="true" t="shared" si="58" ref="AF36:AF44">IF(F36&gt;1,ROW($A9:$IV9),"-")</f>
        <v>9</v>
      </c>
      <c r="AJ36" s="60">
        <f aca="true" t="shared" si="59" ref="AJ36:AJ41">COUNT($I$3,I36,H36)</f>
        <v>1</v>
      </c>
      <c r="AK36" s="11">
        <f aca="true" t="shared" si="60" ref="AK36:AK41">COUNT($J$3,J36,I36)</f>
        <v>2</v>
      </c>
      <c r="AL36" s="11">
        <f aca="true" t="shared" si="61" ref="AL36:AL41">COUNT($K$3,K36,J36)</f>
        <v>2</v>
      </c>
      <c r="AM36" s="11">
        <f aca="true" t="shared" si="62" ref="AM36:AM41">COUNT($L$3,L36,K36)</f>
        <v>2</v>
      </c>
      <c r="AN36" s="11">
        <f aca="true" t="shared" si="63" ref="AN36:AN41">COUNT($M$3,M36,L36)</f>
        <v>2</v>
      </c>
      <c r="AO36" s="11">
        <f aca="true" t="shared" si="64" ref="AO36:AO41">COUNT($N$3,N36,M36)</f>
        <v>1</v>
      </c>
      <c r="AP36" s="11">
        <f aca="true" t="shared" si="65" ref="AP36:AP41">COUNT($O$3,O36,N36)</f>
        <v>1</v>
      </c>
      <c r="AQ36" s="11">
        <f aca="true" t="shared" si="66" ref="AQ36:AQ41">COUNT($P$3,P36,O36)</f>
        <v>1</v>
      </c>
      <c r="AR36" s="11">
        <f aca="true" t="shared" si="67" ref="AR36:AR41">COUNT($Q$3,Q36,P36)</f>
        <v>2</v>
      </c>
      <c r="AS36" s="11">
        <f aca="true" t="shared" si="68" ref="AS36:AS41">COUNT($R$3,R36,Q36)</f>
        <v>2</v>
      </c>
      <c r="AT36" s="11">
        <f aca="true" t="shared" si="69" ref="AT36:AT41">COUNT($S$3,S36,R36)</f>
        <v>1</v>
      </c>
      <c r="AU36" s="11">
        <f aca="true" t="shared" si="70" ref="AU36:AU41">COUNT($T$3,T36,S36)</f>
        <v>1</v>
      </c>
      <c r="AV36" s="11">
        <f aca="true" t="shared" si="71" ref="AV36:AV41">COUNT($U$3,U36,T36)</f>
        <v>1</v>
      </c>
      <c r="AW36" s="11">
        <f aca="true" t="shared" si="72" ref="AW36:AW41">COUNT($V$3,V36,U36)</f>
        <v>1</v>
      </c>
      <c r="AX36" s="11">
        <f aca="true" t="shared" si="73" ref="AX36:AX41">COUNT($W$3,W36,V36)</f>
        <v>1</v>
      </c>
      <c r="AY36" s="11">
        <f aca="true" t="shared" si="74" ref="AY36:AY41">COUNT($X$3,X36,W36)</f>
        <v>1</v>
      </c>
      <c r="AZ36" s="11">
        <f aca="true" t="shared" si="75" ref="AZ36:AZ41">COUNT($Y$3,Y36,X36)</f>
        <v>1</v>
      </c>
      <c r="BA36" s="11">
        <f aca="true" t="shared" si="76" ref="BA36:BA41">COUNT($Z$3,Z36,Y36)</f>
        <v>1</v>
      </c>
      <c r="BB36" s="11">
        <f aca="true" t="shared" si="77" ref="BB36:BB41">COUNT($AA$3,AA36,Z36)</f>
        <v>1</v>
      </c>
      <c r="BD36" s="11">
        <f t="shared" si="56"/>
        <v>6</v>
      </c>
      <c r="EH36" s="11">
        <v>10</v>
      </c>
      <c r="EJ36" s="11">
        <f t="shared" si="34"/>
        <v>9</v>
      </c>
      <c r="EK36" s="11" t="str">
        <f t="shared" si="35"/>
        <v>(9)</v>
      </c>
    </row>
    <row r="37" spans="1:141" ht="15.75">
      <c r="A37" s="8" t="str">
        <f t="shared" si="30"/>
        <v>10(10)</v>
      </c>
      <c r="B37" s="9" t="s">
        <v>187</v>
      </c>
      <c r="C37" s="10" t="s">
        <v>120</v>
      </c>
      <c r="D37" s="21">
        <f t="shared" si="36"/>
        <v>153</v>
      </c>
      <c r="E37" s="19"/>
      <c r="F37" s="15">
        <f t="shared" si="31"/>
        <v>2</v>
      </c>
      <c r="G37" s="20">
        <f t="shared" si="32"/>
        <v>38.25</v>
      </c>
      <c r="H37" s="19"/>
      <c r="I37" s="15"/>
      <c r="J37" s="15">
        <v>81</v>
      </c>
      <c r="K37" s="15"/>
      <c r="L37" s="15"/>
      <c r="M37" s="15"/>
      <c r="N37" s="15"/>
      <c r="O37" s="15"/>
      <c r="P37" s="15"/>
      <c r="Q37" s="15">
        <v>72</v>
      </c>
      <c r="R37" s="15"/>
      <c r="S37" s="15"/>
      <c r="T37" s="15"/>
      <c r="U37" s="15"/>
      <c r="V37" s="15"/>
      <c r="W37" s="15"/>
      <c r="X37" s="15"/>
      <c r="Y37" s="15"/>
      <c r="Z37" s="15"/>
      <c r="AA37" s="15"/>
      <c r="AD37" s="11">
        <v>10</v>
      </c>
      <c r="AE37" s="34">
        <f t="shared" si="57"/>
        <v>10</v>
      </c>
      <c r="AF37" s="34">
        <f t="shared" si="58"/>
        <v>10</v>
      </c>
      <c r="AJ37" s="60">
        <f t="shared" si="59"/>
        <v>1</v>
      </c>
      <c r="AK37" s="11">
        <f t="shared" si="60"/>
        <v>2</v>
      </c>
      <c r="AL37" s="11">
        <f t="shared" si="61"/>
        <v>2</v>
      </c>
      <c r="AM37" s="11">
        <f t="shared" si="62"/>
        <v>1</v>
      </c>
      <c r="AN37" s="11">
        <f t="shared" si="63"/>
        <v>1</v>
      </c>
      <c r="AO37" s="11">
        <f t="shared" si="64"/>
        <v>1</v>
      </c>
      <c r="AP37" s="11">
        <f t="shared" si="65"/>
        <v>1</v>
      </c>
      <c r="AQ37" s="11">
        <f t="shared" si="66"/>
        <v>1</v>
      </c>
      <c r="AR37" s="11">
        <f t="shared" si="67"/>
        <v>2</v>
      </c>
      <c r="AS37" s="11">
        <f t="shared" si="68"/>
        <v>2</v>
      </c>
      <c r="AT37" s="11">
        <f t="shared" si="69"/>
        <v>1</v>
      </c>
      <c r="AU37" s="11">
        <f t="shared" si="70"/>
        <v>1</v>
      </c>
      <c r="AV37" s="11">
        <f t="shared" si="71"/>
        <v>1</v>
      </c>
      <c r="AW37" s="11">
        <f t="shared" si="72"/>
        <v>1</v>
      </c>
      <c r="AX37" s="11">
        <f t="shared" si="73"/>
        <v>1</v>
      </c>
      <c r="AY37" s="11">
        <f t="shared" si="74"/>
        <v>1</v>
      </c>
      <c r="AZ37" s="11">
        <f t="shared" si="75"/>
        <v>1</v>
      </c>
      <c r="BA37" s="11">
        <f t="shared" si="76"/>
        <v>1</v>
      </c>
      <c r="BB37" s="11">
        <f t="shared" si="77"/>
        <v>1</v>
      </c>
      <c r="BD37" s="11">
        <f t="shared" si="56"/>
        <v>4</v>
      </c>
      <c r="EH37" s="11">
        <v>11</v>
      </c>
      <c r="EJ37" s="11">
        <f t="shared" si="34"/>
        <v>10</v>
      </c>
      <c r="EK37" s="11" t="str">
        <f t="shared" si="35"/>
        <v>(10)</v>
      </c>
    </row>
    <row r="38" spans="1:141" ht="15.75">
      <c r="A38" s="8" t="str">
        <f t="shared" si="30"/>
        <v>11(11)</v>
      </c>
      <c r="B38" s="42" t="s">
        <v>189</v>
      </c>
      <c r="C38" s="10" t="s">
        <v>130</v>
      </c>
      <c r="D38" s="21">
        <f t="shared" si="36"/>
        <v>150</v>
      </c>
      <c r="E38" s="19"/>
      <c r="F38" s="15">
        <f t="shared" si="31"/>
        <v>2</v>
      </c>
      <c r="G38" s="20">
        <f t="shared" si="32"/>
        <v>37.5</v>
      </c>
      <c r="H38" s="19"/>
      <c r="I38" s="15"/>
      <c r="J38" s="15"/>
      <c r="K38" s="15"/>
      <c r="L38" s="15"/>
      <c r="M38" s="15">
        <v>55</v>
      </c>
      <c r="N38" s="15">
        <v>95</v>
      </c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D38" s="18">
        <v>11</v>
      </c>
      <c r="AE38" s="34">
        <f t="shared" si="57"/>
        <v>11</v>
      </c>
      <c r="AF38" s="34">
        <f t="shared" si="58"/>
        <v>11</v>
      </c>
      <c r="AJ38" s="60">
        <f t="shared" si="59"/>
        <v>1</v>
      </c>
      <c r="AK38" s="11">
        <f t="shared" si="60"/>
        <v>1</v>
      </c>
      <c r="AL38" s="11">
        <f t="shared" si="61"/>
        <v>1</v>
      </c>
      <c r="AM38" s="11">
        <f t="shared" si="62"/>
        <v>1</v>
      </c>
      <c r="AN38" s="11">
        <f t="shared" si="63"/>
        <v>2</v>
      </c>
      <c r="AO38" s="11">
        <f t="shared" si="64"/>
        <v>3</v>
      </c>
      <c r="AP38" s="11">
        <f t="shared" si="65"/>
        <v>2</v>
      </c>
      <c r="AQ38" s="11">
        <f t="shared" si="66"/>
        <v>1</v>
      </c>
      <c r="AR38" s="11">
        <f t="shared" si="67"/>
        <v>1</v>
      </c>
      <c r="AS38" s="11">
        <f t="shared" si="68"/>
        <v>1</v>
      </c>
      <c r="AT38" s="11">
        <f t="shared" si="69"/>
        <v>1</v>
      </c>
      <c r="AU38" s="11">
        <f t="shared" si="70"/>
        <v>1</v>
      </c>
      <c r="AV38" s="11">
        <f t="shared" si="71"/>
        <v>1</v>
      </c>
      <c r="AW38" s="11">
        <f t="shared" si="72"/>
        <v>1</v>
      </c>
      <c r="AX38" s="11">
        <f t="shared" si="73"/>
        <v>1</v>
      </c>
      <c r="AY38" s="11">
        <f t="shared" si="74"/>
        <v>1</v>
      </c>
      <c r="AZ38" s="11">
        <f t="shared" si="75"/>
        <v>1</v>
      </c>
      <c r="BA38" s="11">
        <f t="shared" si="76"/>
        <v>1</v>
      </c>
      <c r="BB38" s="11">
        <f t="shared" si="77"/>
        <v>1</v>
      </c>
      <c r="BD38" s="11">
        <f t="shared" si="56"/>
        <v>3</v>
      </c>
      <c r="EH38" s="11">
        <v>12</v>
      </c>
      <c r="EJ38" s="11">
        <f t="shared" si="34"/>
        <v>11</v>
      </c>
      <c r="EK38" s="11" t="str">
        <f t="shared" si="35"/>
        <v>(11)</v>
      </c>
    </row>
    <row r="39" spans="1:141" ht="15.75">
      <c r="A39" s="8" t="str">
        <f t="shared" si="30"/>
        <v>11(11)</v>
      </c>
      <c r="B39" s="9" t="s">
        <v>261</v>
      </c>
      <c r="C39" s="10" t="s">
        <v>120</v>
      </c>
      <c r="D39" s="21">
        <f t="shared" si="36"/>
        <v>150</v>
      </c>
      <c r="E39" s="19"/>
      <c r="F39" s="15">
        <f t="shared" si="31"/>
        <v>1</v>
      </c>
      <c r="G39" s="20">
        <f t="shared" si="32"/>
        <v>75</v>
      </c>
      <c r="H39" s="19"/>
      <c r="I39" s="15"/>
      <c r="J39" s="15">
        <v>150</v>
      </c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D39" s="18">
        <v>11</v>
      </c>
      <c r="AE39" s="34">
        <f t="shared" si="57"/>
        <v>11</v>
      </c>
      <c r="AF39" s="34" t="str">
        <f t="shared" si="58"/>
        <v>-</v>
      </c>
      <c r="AJ39" s="60">
        <f t="shared" si="59"/>
        <v>1</v>
      </c>
      <c r="AK39" s="11">
        <f t="shared" si="60"/>
        <v>2</v>
      </c>
      <c r="AL39" s="11">
        <f t="shared" si="61"/>
        <v>2</v>
      </c>
      <c r="AM39" s="11">
        <f t="shared" si="62"/>
        <v>1</v>
      </c>
      <c r="AN39" s="11">
        <f t="shared" si="63"/>
        <v>1</v>
      </c>
      <c r="AO39" s="11">
        <f t="shared" si="64"/>
        <v>1</v>
      </c>
      <c r="AP39" s="11">
        <f t="shared" si="65"/>
        <v>1</v>
      </c>
      <c r="AQ39" s="11">
        <f t="shared" si="66"/>
        <v>1</v>
      </c>
      <c r="AR39" s="11">
        <f t="shared" si="67"/>
        <v>1</v>
      </c>
      <c r="AS39" s="11">
        <f t="shared" si="68"/>
        <v>1</v>
      </c>
      <c r="AT39" s="11">
        <f t="shared" si="69"/>
        <v>1</v>
      </c>
      <c r="AU39" s="11">
        <f t="shared" si="70"/>
        <v>1</v>
      </c>
      <c r="AV39" s="11">
        <f t="shared" si="71"/>
        <v>1</v>
      </c>
      <c r="AW39" s="11">
        <f t="shared" si="72"/>
        <v>1</v>
      </c>
      <c r="AX39" s="11">
        <f t="shared" si="73"/>
        <v>1</v>
      </c>
      <c r="AY39" s="11">
        <f t="shared" si="74"/>
        <v>1</v>
      </c>
      <c r="AZ39" s="11">
        <f t="shared" si="75"/>
        <v>1</v>
      </c>
      <c r="BA39" s="11">
        <f t="shared" si="76"/>
        <v>1</v>
      </c>
      <c r="BB39" s="11">
        <f t="shared" si="77"/>
        <v>1</v>
      </c>
      <c r="BD39" s="11">
        <f t="shared" si="56"/>
        <v>2</v>
      </c>
      <c r="EH39" s="11">
        <v>13</v>
      </c>
      <c r="EJ39" s="11">
        <f t="shared" si="34"/>
        <v>11</v>
      </c>
      <c r="EK39" s="11" t="str">
        <f t="shared" si="35"/>
        <v>(11)</v>
      </c>
    </row>
    <row r="40" spans="1:141" ht="15.75">
      <c r="A40" s="8" t="str">
        <f t="shared" si="30"/>
        <v>13(13)</v>
      </c>
      <c r="B40" s="9" t="s">
        <v>325</v>
      </c>
      <c r="C40" s="10" t="s">
        <v>130</v>
      </c>
      <c r="D40" s="21">
        <f t="shared" si="36"/>
        <v>115</v>
      </c>
      <c r="F40" s="15">
        <f t="shared" si="31"/>
        <v>1</v>
      </c>
      <c r="G40" s="20">
        <f t="shared" si="32"/>
        <v>57.5</v>
      </c>
      <c r="I40" s="24"/>
      <c r="J40" s="24"/>
      <c r="K40" s="24"/>
      <c r="L40" s="24"/>
      <c r="M40" s="24"/>
      <c r="N40" s="24"/>
      <c r="O40" s="24"/>
      <c r="P40" s="24"/>
      <c r="Q40" s="25"/>
      <c r="R40" s="24"/>
      <c r="S40" s="24"/>
      <c r="T40" s="24"/>
      <c r="U40" s="24"/>
      <c r="V40" s="24"/>
      <c r="W40" s="24"/>
      <c r="X40" s="24"/>
      <c r="Y40" s="24"/>
      <c r="Z40" s="24">
        <v>115</v>
      </c>
      <c r="AA40" s="24"/>
      <c r="AD40" s="18">
        <v>13</v>
      </c>
      <c r="AE40" s="34">
        <f t="shared" si="57"/>
        <v>13</v>
      </c>
      <c r="AF40" s="34" t="str">
        <f t="shared" si="58"/>
        <v>-</v>
      </c>
      <c r="AJ40" s="60">
        <f t="shared" si="59"/>
        <v>1</v>
      </c>
      <c r="AK40" s="11">
        <f t="shared" si="60"/>
        <v>1</v>
      </c>
      <c r="AL40" s="11">
        <f t="shared" si="61"/>
        <v>1</v>
      </c>
      <c r="AM40" s="11">
        <f t="shared" si="62"/>
        <v>1</v>
      </c>
      <c r="AN40" s="11">
        <f t="shared" si="63"/>
        <v>1</v>
      </c>
      <c r="AO40" s="11">
        <f t="shared" si="64"/>
        <v>1</v>
      </c>
      <c r="AP40" s="11">
        <f t="shared" si="65"/>
        <v>1</v>
      </c>
      <c r="AQ40" s="11">
        <f t="shared" si="66"/>
        <v>1</v>
      </c>
      <c r="AR40" s="11">
        <f t="shared" si="67"/>
        <v>1</v>
      </c>
      <c r="AS40" s="11">
        <f t="shared" si="68"/>
        <v>1</v>
      </c>
      <c r="AT40" s="11">
        <f t="shared" si="69"/>
        <v>1</v>
      </c>
      <c r="AU40" s="11">
        <f t="shared" si="70"/>
        <v>1</v>
      </c>
      <c r="AV40" s="11">
        <f t="shared" si="71"/>
        <v>1</v>
      </c>
      <c r="AW40" s="11">
        <f t="shared" si="72"/>
        <v>1</v>
      </c>
      <c r="AX40" s="11">
        <f t="shared" si="73"/>
        <v>1</v>
      </c>
      <c r="AY40" s="11">
        <f t="shared" si="74"/>
        <v>1</v>
      </c>
      <c r="AZ40" s="11">
        <f t="shared" si="75"/>
        <v>1</v>
      </c>
      <c r="BA40" s="11">
        <f t="shared" si="76"/>
        <v>2</v>
      </c>
      <c r="BB40" s="11">
        <f t="shared" si="77"/>
        <v>2</v>
      </c>
      <c r="BD40" s="11">
        <f t="shared" si="56"/>
        <v>2</v>
      </c>
      <c r="EH40" s="11">
        <v>14</v>
      </c>
      <c r="EJ40" s="11">
        <f>IF(BD40&gt;=1,AE40,14)</f>
        <v>13</v>
      </c>
      <c r="EK40" s="11" t="str">
        <f t="shared" si="35"/>
        <v>(13)</v>
      </c>
    </row>
    <row r="41" spans="1:141" ht="15.75">
      <c r="A41" s="8" t="str">
        <f t="shared" si="30"/>
        <v>14(14)</v>
      </c>
      <c r="B41" s="9" t="s">
        <v>277</v>
      </c>
      <c r="C41" s="10" t="s">
        <v>120</v>
      </c>
      <c r="D41" s="21">
        <f t="shared" si="36"/>
        <v>87</v>
      </c>
      <c r="E41" s="19"/>
      <c r="F41" s="15">
        <f t="shared" si="31"/>
        <v>1</v>
      </c>
      <c r="G41" s="20">
        <f t="shared" si="32"/>
        <v>43.5</v>
      </c>
      <c r="H41" s="19"/>
      <c r="I41" s="15"/>
      <c r="J41" s="15"/>
      <c r="K41" s="15"/>
      <c r="L41" s="15">
        <v>87</v>
      </c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D41" s="18">
        <v>14</v>
      </c>
      <c r="AE41" s="34">
        <f t="shared" si="57"/>
        <v>14</v>
      </c>
      <c r="AF41" s="34" t="str">
        <f t="shared" si="58"/>
        <v>-</v>
      </c>
      <c r="AJ41" s="60">
        <f t="shared" si="59"/>
        <v>1</v>
      </c>
      <c r="AK41" s="11">
        <f t="shared" si="60"/>
        <v>1</v>
      </c>
      <c r="AL41" s="11">
        <f t="shared" si="61"/>
        <v>1</v>
      </c>
      <c r="AM41" s="11">
        <f t="shared" si="62"/>
        <v>2</v>
      </c>
      <c r="AN41" s="11">
        <f t="shared" si="63"/>
        <v>2</v>
      </c>
      <c r="AO41" s="11">
        <f t="shared" si="64"/>
        <v>1</v>
      </c>
      <c r="AP41" s="11">
        <f t="shared" si="65"/>
        <v>1</v>
      </c>
      <c r="AQ41" s="11">
        <f t="shared" si="66"/>
        <v>1</v>
      </c>
      <c r="AR41" s="11">
        <f t="shared" si="67"/>
        <v>1</v>
      </c>
      <c r="AS41" s="11">
        <f t="shared" si="68"/>
        <v>1</v>
      </c>
      <c r="AT41" s="11">
        <f t="shared" si="69"/>
        <v>1</v>
      </c>
      <c r="AU41" s="11">
        <f t="shared" si="70"/>
        <v>1</v>
      </c>
      <c r="AV41" s="11">
        <f t="shared" si="71"/>
        <v>1</v>
      </c>
      <c r="AW41" s="11">
        <f t="shared" si="72"/>
        <v>1</v>
      </c>
      <c r="AX41" s="11">
        <f t="shared" si="73"/>
        <v>1</v>
      </c>
      <c r="AY41" s="11">
        <f t="shared" si="74"/>
        <v>1</v>
      </c>
      <c r="AZ41" s="11">
        <f t="shared" si="75"/>
        <v>1</v>
      </c>
      <c r="BA41" s="11">
        <f t="shared" si="76"/>
        <v>1</v>
      </c>
      <c r="BB41" s="11">
        <f t="shared" si="77"/>
        <v>1</v>
      </c>
      <c r="BD41" s="11">
        <f t="shared" si="56"/>
        <v>2</v>
      </c>
      <c r="EH41" s="11">
        <v>15</v>
      </c>
      <c r="EJ41" s="11">
        <f>IF(BD41&gt;=1,AE41,"")</f>
        <v>14</v>
      </c>
      <c r="EK41" s="11" t="str">
        <f t="shared" si="35"/>
        <v>(14)</v>
      </c>
    </row>
    <row r="42" spans="1:141" ht="15.75">
      <c r="A42" s="8" t="str">
        <f t="shared" si="30"/>
        <v>15(-)</v>
      </c>
      <c r="B42" s="9" t="s">
        <v>331</v>
      </c>
      <c r="C42" s="10" t="s">
        <v>138</v>
      </c>
      <c r="D42" s="21">
        <f t="shared" si="36"/>
        <v>84</v>
      </c>
      <c r="E42" s="19"/>
      <c r="F42" s="15">
        <f t="shared" si="31"/>
        <v>1</v>
      </c>
      <c r="G42" s="20">
        <f t="shared" si="32"/>
        <v>42</v>
      </c>
      <c r="H42" s="19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>
        <v>84</v>
      </c>
      <c r="AD42" s="18">
        <v>15</v>
      </c>
      <c r="AE42" s="34">
        <f t="shared" si="57"/>
        <v>15</v>
      </c>
      <c r="AF42" s="34" t="str">
        <f t="shared" si="58"/>
        <v>-</v>
      </c>
      <c r="AJ42" s="60">
        <f t="shared" si="37"/>
        <v>1</v>
      </c>
      <c r="AK42" s="11">
        <f t="shared" si="38"/>
        <v>1</v>
      </c>
      <c r="AL42" s="11">
        <f t="shared" si="39"/>
        <v>1</v>
      </c>
      <c r="AM42" s="11">
        <f t="shared" si="40"/>
        <v>1</v>
      </c>
      <c r="AN42" s="11">
        <f t="shared" si="41"/>
        <v>1</v>
      </c>
      <c r="AO42" s="11">
        <f t="shared" si="42"/>
        <v>1</v>
      </c>
      <c r="AP42" s="11">
        <f t="shared" si="43"/>
        <v>1</v>
      </c>
      <c r="AQ42" s="11">
        <f t="shared" si="44"/>
        <v>1</v>
      </c>
      <c r="AR42" s="11">
        <f t="shared" si="45"/>
        <v>1</v>
      </c>
      <c r="AS42" s="11">
        <f t="shared" si="46"/>
        <v>1</v>
      </c>
      <c r="AT42" s="11">
        <f t="shared" si="47"/>
        <v>1</v>
      </c>
      <c r="AU42" s="11">
        <f t="shared" si="48"/>
        <v>1</v>
      </c>
      <c r="AV42" s="11">
        <f t="shared" si="49"/>
        <v>1</v>
      </c>
      <c r="AW42" s="11">
        <f t="shared" si="50"/>
        <v>1</v>
      </c>
      <c r="AX42" s="11">
        <f t="shared" si="51"/>
        <v>1</v>
      </c>
      <c r="AY42" s="11">
        <f t="shared" si="52"/>
        <v>1</v>
      </c>
      <c r="AZ42" s="11">
        <f t="shared" si="53"/>
        <v>1</v>
      </c>
      <c r="BA42" s="11">
        <f t="shared" si="54"/>
        <v>1</v>
      </c>
      <c r="BB42" s="11">
        <f t="shared" si="55"/>
        <v>2</v>
      </c>
      <c r="BD42" s="11">
        <f t="shared" si="56"/>
        <v>1</v>
      </c>
      <c r="EH42" s="11">
        <v>16</v>
      </c>
      <c r="EJ42" s="11">
        <f>IF(BD42&gt;=1,AE42,"")</f>
        <v>15</v>
      </c>
      <c r="EK42" s="11" t="str">
        <f t="shared" si="35"/>
        <v>(-)</v>
      </c>
    </row>
    <row r="43" spans="1:141" ht="15.75">
      <c r="A43" s="8" t="str">
        <f t="shared" si="30"/>
        <v>16(16)</v>
      </c>
      <c r="B43" s="9" t="s">
        <v>289</v>
      </c>
      <c r="C43" s="10" t="s">
        <v>120</v>
      </c>
      <c r="D43" s="21">
        <f t="shared" si="36"/>
        <v>38</v>
      </c>
      <c r="E43" s="19"/>
      <c r="F43" s="15">
        <f t="shared" si="31"/>
        <v>1</v>
      </c>
      <c r="G43" s="20">
        <f t="shared" si="32"/>
        <v>19</v>
      </c>
      <c r="H43" s="19"/>
      <c r="I43" s="15"/>
      <c r="J43" s="15"/>
      <c r="K43" s="15"/>
      <c r="L43" s="15"/>
      <c r="M43" s="15"/>
      <c r="N43" s="15"/>
      <c r="O43" s="15"/>
      <c r="P43" s="15"/>
      <c r="Q43" s="15">
        <v>38</v>
      </c>
      <c r="R43" s="15"/>
      <c r="S43" s="15"/>
      <c r="T43" s="15"/>
      <c r="U43" s="15"/>
      <c r="V43" s="15"/>
      <c r="W43" s="15"/>
      <c r="X43" s="15"/>
      <c r="Y43" s="15"/>
      <c r="Z43" s="15"/>
      <c r="AA43" s="15"/>
      <c r="AD43" s="18">
        <v>16</v>
      </c>
      <c r="AE43" s="34">
        <f>IF(D43=D42,ROW(15:15),IF(D43&gt;1,ROW(16:16),"-"))</f>
        <v>16</v>
      </c>
      <c r="AF43" s="34" t="str">
        <f t="shared" si="58"/>
        <v>-</v>
      </c>
      <c r="AJ43" s="60">
        <f t="shared" si="37"/>
        <v>1</v>
      </c>
      <c r="AK43" s="11">
        <f t="shared" si="38"/>
        <v>1</v>
      </c>
      <c r="AL43" s="11">
        <f t="shared" si="39"/>
        <v>1</v>
      </c>
      <c r="AM43" s="11">
        <f t="shared" si="40"/>
        <v>1</v>
      </c>
      <c r="AN43" s="11">
        <f t="shared" si="41"/>
        <v>1</v>
      </c>
      <c r="AO43" s="11">
        <f t="shared" si="42"/>
        <v>1</v>
      </c>
      <c r="AP43" s="11">
        <f t="shared" si="43"/>
        <v>1</v>
      </c>
      <c r="AQ43" s="11">
        <f t="shared" si="44"/>
        <v>1</v>
      </c>
      <c r="AR43" s="11">
        <f t="shared" si="45"/>
        <v>2</v>
      </c>
      <c r="AS43" s="11">
        <f t="shared" si="46"/>
        <v>2</v>
      </c>
      <c r="AT43" s="11">
        <f t="shared" si="47"/>
        <v>1</v>
      </c>
      <c r="AU43" s="11">
        <f t="shared" si="48"/>
        <v>1</v>
      </c>
      <c r="AV43" s="11">
        <f t="shared" si="49"/>
        <v>1</v>
      </c>
      <c r="AW43" s="11">
        <f t="shared" si="50"/>
        <v>1</v>
      </c>
      <c r="AX43" s="11">
        <f t="shared" si="51"/>
        <v>1</v>
      </c>
      <c r="AY43" s="11">
        <f t="shared" si="52"/>
        <v>1</v>
      </c>
      <c r="AZ43" s="11">
        <f t="shared" si="53"/>
        <v>1</v>
      </c>
      <c r="BA43" s="11">
        <f t="shared" si="54"/>
        <v>1</v>
      </c>
      <c r="BB43" s="11">
        <f t="shared" si="55"/>
        <v>1</v>
      </c>
      <c r="BD43" s="11">
        <f t="shared" si="56"/>
        <v>2</v>
      </c>
      <c r="EH43" s="11">
        <v>2</v>
      </c>
      <c r="EJ43" s="11">
        <f>IF(BD43&gt;=1,AE43,"")</f>
        <v>16</v>
      </c>
      <c r="EK43" s="11" t="str">
        <f t="shared" si="35"/>
        <v>(16)</v>
      </c>
    </row>
    <row r="44" spans="1:141" ht="15.75">
      <c r="A44" s="8" t="str">
        <f t="shared" si="30"/>
        <v>(-)</v>
      </c>
      <c r="B44" s="9"/>
      <c r="C44" s="10"/>
      <c r="D44" s="21">
        <f t="shared" si="36"/>
        <v>0</v>
      </c>
      <c r="E44" s="19"/>
      <c r="F44" s="15">
        <f t="shared" si="31"/>
        <v>0</v>
      </c>
      <c r="G44" s="20" t="e">
        <f t="shared" si="32"/>
        <v>#DIV/0!</v>
      </c>
      <c r="H44" s="19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D44" s="18" t="s">
        <v>140</v>
      </c>
      <c r="AE44" s="34" t="str">
        <f>IF(AND(D44=D43,D44=D42,D44=D41,D44=D40),ROW(13:13),IF(AND(D44=D43,D44=D42,D44=D41),ROW(14:14),IF(AND(D44=D43,D44=D42),ROW(15:15),IF(D44=D43,ROW(16:16),IF(D44&gt;1,ROW(17:17),"-")))))</f>
        <v>-</v>
      </c>
      <c r="AF44" s="34" t="str">
        <f t="shared" si="58"/>
        <v>-</v>
      </c>
      <c r="AJ44" s="60">
        <f t="shared" si="37"/>
        <v>1</v>
      </c>
      <c r="AK44" s="11">
        <f t="shared" si="38"/>
        <v>1</v>
      </c>
      <c r="AL44" s="11">
        <f t="shared" si="39"/>
        <v>1</v>
      </c>
      <c r="AM44" s="11">
        <f t="shared" si="40"/>
        <v>1</v>
      </c>
      <c r="AN44" s="11">
        <f t="shared" si="41"/>
        <v>1</v>
      </c>
      <c r="AO44" s="11">
        <f t="shared" si="42"/>
        <v>1</v>
      </c>
      <c r="AP44" s="11">
        <f t="shared" si="43"/>
        <v>1</v>
      </c>
      <c r="AQ44" s="11">
        <f t="shared" si="44"/>
        <v>1</v>
      </c>
      <c r="AR44" s="11">
        <f t="shared" si="45"/>
        <v>1</v>
      </c>
      <c r="AS44" s="11">
        <f t="shared" si="46"/>
        <v>1</v>
      </c>
      <c r="AT44" s="11">
        <f t="shared" si="47"/>
        <v>1</v>
      </c>
      <c r="AU44" s="11">
        <f t="shared" si="48"/>
        <v>1</v>
      </c>
      <c r="AV44" s="11">
        <f t="shared" si="49"/>
        <v>1</v>
      </c>
      <c r="AW44" s="11">
        <f t="shared" si="50"/>
        <v>1</v>
      </c>
      <c r="AX44" s="11">
        <f t="shared" si="51"/>
        <v>1</v>
      </c>
      <c r="AY44" s="11">
        <f t="shared" si="52"/>
        <v>1</v>
      </c>
      <c r="AZ44" s="11">
        <f t="shared" si="53"/>
        <v>1</v>
      </c>
      <c r="BA44" s="11">
        <f t="shared" si="54"/>
        <v>1</v>
      </c>
      <c r="BB44" s="11">
        <f t="shared" si="55"/>
        <v>1</v>
      </c>
      <c r="BC44" s="11"/>
      <c r="BD44" s="11">
        <f t="shared" si="56"/>
        <v>0</v>
      </c>
      <c r="EH44" s="11">
        <v>17</v>
      </c>
      <c r="EJ44" s="11">
        <f>IF(BD44&gt;=1,AE44,"")</f>
      </c>
      <c r="EK44" s="11" t="str">
        <f>IF(BD44&gt;2,"("&amp;AD44&amp;")","("&amp;AF44&amp;")")</f>
        <v>(-)</v>
      </c>
    </row>
    <row r="45" spans="1:141" ht="15.75">
      <c r="A45" s="8" t="str">
        <f t="shared" si="30"/>
        <v>18(-)</v>
      </c>
      <c r="B45" s="9"/>
      <c r="C45" s="10"/>
      <c r="D45" s="21">
        <f t="shared" si="36"/>
        <v>0</v>
      </c>
      <c r="E45" s="19"/>
      <c r="F45" s="15">
        <f t="shared" si="31"/>
        <v>0</v>
      </c>
      <c r="G45" s="20" t="e">
        <f t="shared" si="32"/>
        <v>#DIV/0!</v>
      </c>
      <c r="H45" s="19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D45" s="18">
        <v>17</v>
      </c>
      <c r="AE45" s="34">
        <f>IF(AND(D45=D44,D45=D43,D45=D42,D45=D41),ROW(14:14),IF(AND(D45=D44,D45=D43,D45=D42),ROW(15:15),IF(AND(D45=D44,D45=D43),ROW(16:16),IF(D45=D44,ROW(17:17),IF(D45&gt;1,ROW(19:19),"-")))))</f>
        <v>17</v>
      </c>
      <c r="AF45" s="34" t="str">
        <f>IF(F45&gt;1,ROW(19:19),"-")</f>
        <v>-</v>
      </c>
      <c r="AJ45" s="60">
        <f t="shared" si="37"/>
        <v>1</v>
      </c>
      <c r="AK45" s="11">
        <f t="shared" si="38"/>
        <v>1</v>
      </c>
      <c r="AL45" s="11">
        <f t="shared" si="39"/>
        <v>1</v>
      </c>
      <c r="AM45" s="11">
        <f t="shared" si="40"/>
        <v>1</v>
      </c>
      <c r="AN45" s="11">
        <f t="shared" si="41"/>
        <v>1</v>
      </c>
      <c r="AO45" s="11">
        <f t="shared" si="42"/>
        <v>1</v>
      </c>
      <c r="AP45" s="11">
        <f t="shared" si="43"/>
        <v>1</v>
      </c>
      <c r="AQ45" s="11">
        <f t="shared" si="44"/>
        <v>1</v>
      </c>
      <c r="AR45" s="11">
        <f t="shared" si="45"/>
        <v>1</v>
      </c>
      <c r="AS45" s="11">
        <f t="shared" si="46"/>
        <v>1</v>
      </c>
      <c r="AT45" s="11">
        <f t="shared" si="47"/>
        <v>1</v>
      </c>
      <c r="AU45" s="11">
        <f t="shared" si="48"/>
        <v>1</v>
      </c>
      <c r="AV45" s="11">
        <f t="shared" si="49"/>
        <v>1</v>
      </c>
      <c r="AW45" s="11">
        <f t="shared" si="50"/>
        <v>1</v>
      </c>
      <c r="AX45" s="11">
        <f t="shared" si="51"/>
        <v>1</v>
      </c>
      <c r="AY45" s="11">
        <f t="shared" si="52"/>
        <v>1</v>
      </c>
      <c r="AZ45" s="11">
        <f t="shared" si="53"/>
        <v>1</v>
      </c>
      <c r="BA45" s="11">
        <f t="shared" si="54"/>
        <v>1</v>
      </c>
      <c r="BB45" s="11">
        <f t="shared" si="55"/>
        <v>1</v>
      </c>
      <c r="BD45" s="11">
        <f t="shared" si="56"/>
        <v>0</v>
      </c>
      <c r="EH45" s="11">
        <v>18</v>
      </c>
      <c r="EJ45" s="11">
        <v>18</v>
      </c>
      <c r="EK45" s="11" t="str">
        <f>IF(BD45&gt;1,"("&amp;AD45&amp;")","("&amp;AF45&amp;")")</f>
        <v>(-)</v>
      </c>
    </row>
    <row r="46" spans="1:141" ht="15.75">
      <c r="A46" s="8" t="str">
        <f t="shared" si="30"/>
        <v>19(-)</v>
      </c>
      <c r="B46" s="9"/>
      <c r="C46" s="10"/>
      <c r="D46" s="21">
        <f t="shared" si="36"/>
        <v>0</v>
      </c>
      <c r="E46" s="19"/>
      <c r="F46" s="15">
        <f t="shared" si="31"/>
        <v>0</v>
      </c>
      <c r="G46" s="20" t="e">
        <f t="shared" si="32"/>
        <v>#DIV/0!</v>
      </c>
      <c r="H46" s="19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D46" s="18">
        <v>17</v>
      </c>
      <c r="AE46" s="34">
        <f>IF(AND(D46=D45,D46=D44,D46=D43,D46=D42),ROW(15:15),IF(AND(D46=D45,D46=D44,D46=D43),ROW(16:16),IF(AND(D46=D45,D46=D44),ROW(17:17),IF(D46=D45,ROW(19:19),IF(D46&gt;1,ROW(23:23),"-")))))</f>
        <v>17</v>
      </c>
      <c r="AF46" s="34" t="str">
        <f>IF(F46&gt;1,ROW(23:23),"-")</f>
        <v>-</v>
      </c>
      <c r="AJ46" s="60">
        <f t="shared" si="37"/>
        <v>1</v>
      </c>
      <c r="AK46" s="11">
        <f t="shared" si="38"/>
        <v>1</v>
      </c>
      <c r="AL46" s="11">
        <f t="shared" si="39"/>
        <v>1</v>
      </c>
      <c r="AM46" s="11">
        <f t="shared" si="40"/>
        <v>1</v>
      </c>
      <c r="AN46" s="11">
        <f t="shared" si="41"/>
        <v>1</v>
      </c>
      <c r="AO46" s="11">
        <f t="shared" si="42"/>
        <v>1</v>
      </c>
      <c r="AP46" s="11">
        <f t="shared" si="43"/>
        <v>1</v>
      </c>
      <c r="AQ46" s="11">
        <f t="shared" si="44"/>
        <v>1</v>
      </c>
      <c r="AR46" s="11">
        <f t="shared" si="45"/>
        <v>1</v>
      </c>
      <c r="AS46" s="11">
        <f t="shared" si="46"/>
        <v>1</v>
      </c>
      <c r="AT46" s="11">
        <f t="shared" si="47"/>
        <v>1</v>
      </c>
      <c r="AU46" s="11">
        <f t="shared" si="48"/>
        <v>1</v>
      </c>
      <c r="AV46" s="11">
        <f t="shared" si="49"/>
        <v>1</v>
      </c>
      <c r="AW46" s="11">
        <f t="shared" si="50"/>
        <v>1</v>
      </c>
      <c r="AX46" s="11">
        <f t="shared" si="51"/>
        <v>1</v>
      </c>
      <c r="AY46" s="11">
        <f t="shared" si="52"/>
        <v>1</v>
      </c>
      <c r="AZ46" s="11">
        <f t="shared" si="53"/>
        <v>1</v>
      </c>
      <c r="BA46" s="11">
        <f t="shared" si="54"/>
        <v>1</v>
      </c>
      <c r="BB46" s="11">
        <f t="shared" si="55"/>
        <v>1</v>
      </c>
      <c r="BD46" s="11">
        <f t="shared" si="56"/>
        <v>0</v>
      </c>
      <c r="EH46" s="11">
        <v>19</v>
      </c>
      <c r="EJ46" s="11">
        <v>19</v>
      </c>
      <c r="EK46" s="11" t="str">
        <f>IF(BD46&gt;1,"("&amp;AD46&amp;")","("&amp;AF46&amp;")")</f>
        <v>(-)</v>
      </c>
    </row>
    <row r="47" spans="1:141" ht="15.75">
      <c r="A47" s="8" t="str">
        <f t="shared" si="30"/>
        <v>20(-)</v>
      </c>
      <c r="B47" s="9"/>
      <c r="C47" s="10"/>
      <c r="D47" s="21">
        <f t="shared" si="36"/>
        <v>0</v>
      </c>
      <c r="E47" s="19"/>
      <c r="F47" s="15">
        <f t="shared" si="31"/>
        <v>0</v>
      </c>
      <c r="G47" s="20" t="e">
        <f t="shared" si="32"/>
        <v>#DIV/0!</v>
      </c>
      <c r="H47" s="19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D47" s="18">
        <v>17</v>
      </c>
      <c r="AE47" s="34">
        <f>IF(AND(D47=D46,D47=D45,D47=D44,D47=D43),ROW(16:16),IF(AND(D47=D46,D47=D45,D47=D44),ROW(17:17),IF(AND(D47=D46,D47=D45),ROW(19:19),IF(D47=D46,ROW(23:23),IF(D47&gt;1,ROW(24:24),"-")))))</f>
        <v>17</v>
      </c>
      <c r="AF47" s="34" t="str">
        <f>IF(F47&gt;1,ROW(24:24),"-")</f>
        <v>-</v>
      </c>
      <c r="AJ47" s="60">
        <f t="shared" si="37"/>
        <v>1</v>
      </c>
      <c r="AK47" s="11">
        <f t="shared" si="38"/>
        <v>1</v>
      </c>
      <c r="AL47" s="11">
        <f t="shared" si="39"/>
        <v>1</v>
      </c>
      <c r="AM47" s="11">
        <f t="shared" si="40"/>
        <v>1</v>
      </c>
      <c r="AN47" s="11">
        <f t="shared" si="41"/>
        <v>1</v>
      </c>
      <c r="AO47" s="11">
        <f t="shared" si="42"/>
        <v>1</v>
      </c>
      <c r="AP47" s="11">
        <f t="shared" si="43"/>
        <v>1</v>
      </c>
      <c r="AQ47" s="11">
        <f t="shared" si="44"/>
        <v>1</v>
      </c>
      <c r="AR47" s="11">
        <f t="shared" si="45"/>
        <v>1</v>
      </c>
      <c r="AS47" s="11">
        <f t="shared" si="46"/>
        <v>1</v>
      </c>
      <c r="AT47" s="11">
        <f t="shared" si="47"/>
        <v>1</v>
      </c>
      <c r="AU47" s="11">
        <f t="shared" si="48"/>
        <v>1</v>
      </c>
      <c r="AV47" s="11">
        <f t="shared" si="49"/>
        <v>1</v>
      </c>
      <c r="AW47" s="11">
        <f t="shared" si="50"/>
        <v>1</v>
      </c>
      <c r="AX47" s="11">
        <f t="shared" si="51"/>
        <v>1</v>
      </c>
      <c r="AY47" s="11">
        <f t="shared" si="52"/>
        <v>1</v>
      </c>
      <c r="AZ47" s="11">
        <f t="shared" si="53"/>
        <v>1</v>
      </c>
      <c r="BA47" s="11">
        <f t="shared" si="54"/>
        <v>1</v>
      </c>
      <c r="BB47" s="11">
        <f t="shared" si="55"/>
        <v>1</v>
      </c>
      <c r="BD47" s="11">
        <f t="shared" si="56"/>
        <v>0</v>
      </c>
      <c r="EH47" s="11">
        <v>20</v>
      </c>
      <c r="EJ47" s="11">
        <v>20</v>
      </c>
      <c r="EK47" s="11" t="str">
        <f>IF(BD47&gt;1,"("&amp;AD47&amp;")","("&amp;AF47&amp;")")</f>
        <v>(-)</v>
      </c>
    </row>
    <row r="48" spans="1:56" ht="15.75">
      <c r="A48" s="8">
        <f t="shared" si="30"/>
      </c>
      <c r="B48" s="9"/>
      <c r="C48" s="10"/>
      <c r="D48" s="21">
        <f t="shared" si="36"/>
        <v>0</v>
      </c>
      <c r="E48" s="19"/>
      <c r="F48" s="15">
        <f t="shared" si="31"/>
        <v>0</v>
      </c>
      <c r="G48" s="20" t="e">
        <f t="shared" si="32"/>
        <v>#DIV/0!</v>
      </c>
      <c r="H48" s="19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D48" s="18"/>
      <c r="AE48" s="34"/>
      <c r="AF48" s="34"/>
      <c r="AJ48" s="60">
        <f t="shared" si="37"/>
        <v>1</v>
      </c>
      <c r="AK48" s="11">
        <f t="shared" si="38"/>
        <v>1</v>
      </c>
      <c r="AL48" s="11">
        <f t="shared" si="39"/>
        <v>1</v>
      </c>
      <c r="AM48" s="11">
        <f t="shared" si="40"/>
        <v>1</v>
      </c>
      <c r="AN48" s="11">
        <f t="shared" si="41"/>
        <v>1</v>
      </c>
      <c r="AO48" s="11">
        <f t="shared" si="42"/>
        <v>1</v>
      </c>
      <c r="AP48" s="11">
        <f t="shared" si="43"/>
        <v>1</v>
      </c>
      <c r="AQ48" s="11">
        <f t="shared" si="44"/>
        <v>1</v>
      </c>
      <c r="AR48" s="11">
        <f t="shared" si="45"/>
        <v>1</v>
      </c>
      <c r="AS48" s="11">
        <f t="shared" si="46"/>
        <v>1</v>
      </c>
      <c r="AT48" s="11">
        <f t="shared" si="47"/>
        <v>1</v>
      </c>
      <c r="AU48" s="11">
        <f t="shared" si="48"/>
        <v>1</v>
      </c>
      <c r="AV48" s="11">
        <f t="shared" si="49"/>
        <v>1</v>
      </c>
      <c r="AW48" s="11">
        <f t="shared" si="50"/>
        <v>1</v>
      </c>
      <c r="AX48" s="11">
        <f t="shared" si="51"/>
        <v>1</v>
      </c>
      <c r="AY48" s="11">
        <f t="shared" si="52"/>
        <v>1</v>
      </c>
      <c r="AZ48" s="11">
        <f t="shared" si="53"/>
        <v>1</v>
      </c>
      <c r="BA48" s="11">
        <f t="shared" si="54"/>
        <v>1</v>
      </c>
      <c r="BB48" s="11">
        <f t="shared" si="55"/>
        <v>1</v>
      </c>
      <c r="BD48" s="11"/>
    </row>
    <row r="49" spans="1:56" ht="15.75">
      <c r="A49" s="8">
        <f t="shared" si="30"/>
      </c>
      <c r="B49" s="9"/>
      <c r="C49" s="10"/>
      <c r="D49" s="21">
        <f t="shared" si="36"/>
        <v>0</v>
      </c>
      <c r="E49" s="19"/>
      <c r="F49" s="15">
        <f t="shared" si="31"/>
        <v>0</v>
      </c>
      <c r="G49" s="20" t="e">
        <f t="shared" si="32"/>
        <v>#DIV/0!</v>
      </c>
      <c r="H49" s="19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D49" s="18"/>
      <c r="AE49" s="34"/>
      <c r="AF49" s="34"/>
      <c r="AJ49" s="60">
        <f t="shared" si="37"/>
        <v>1</v>
      </c>
      <c r="AK49" s="11">
        <f t="shared" si="38"/>
        <v>1</v>
      </c>
      <c r="AL49" s="11">
        <f t="shared" si="39"/>
        <v>1</v>
      </c>
      <c r="AM49" s="11">
        <f t="shared" si="40"/>
        <v>1</v>
      </c>
      <c r="AN49" s="11">
        <f t="shared" si="41"/>
        <v>1</v>
      </c>
      <c r="AO49" s="11">
        <f t="shared" si="42"/>
        <v>1</v>
      </c>
      <c r="AP49" s="11">
        <f t="shared" si="43"/>
        <v>1</v>
      </c>
      <c r="AQ49" s="11">
        <f t="shared" si="44"/>
        <v>1</v>
      </c>
      <c r="AR49" s="11">
        <f t="shared" si="45"/>
        <v>1</v>
      </c>
      <c r="AS49" s="11">
        <f t="shared" si="46"/>
        <v>1</v>
      </c>
      <c r="AT49" s="11">
        <f t="shared" si="47"/>
        <v>1</v>
      </c>
      <c r="AU49" s="11">
        <f t="shared" si="48"/>
        <v>1</v>
      </c>
      <c r="AV49" s="11">
        <f t="shared" si="49"/>
        <v>1</v>
      </c>
      <c r="AW49" s="11">
        <f t="shared" si="50"/>
        <v>1</v>
      </c>
      <c r="AX49" s="11">
        <f t="shared" si="51"/>
        <v>1</v>
      </c>
      <c r="AY49" s="11">
        <f t="shared" si="52"/>
        <v>1</v>
      </c>
      <c r="AZ49" s="11">
        <f t="shared" si="53"/>
        <v>1</v>
      </c>
      <c r="BA49" s="11">
        <f t="shared" si="54"/>
        <v>1</v>
      </c>
      <c r="BB49" s="11">
        <f t="shared" si="55"/>
        <v>1</v>
      </c>
      <c r="BD49" s="11"/>
    </row>
    <row r="50" spans="1:56" ht="15.75">
      <c r="A50" s="8">
        <f t="shared" si="30"/>
      </c>
      <c r="B50" s="9"/>
      <c r="C50" s="10"/>
      <c r="D50" s="21">
        <f t="shared" si="36"/>
        <v>0</v>
      </c>
      <c r="E50" s="19"/>
      <c r="F50" s="15">
        <f t="shared" si="31"/>
        <v>0</v>
      </c>
      <c r="G50" s="20" t="e">
        <f t="shared" si="32"/>
        <v>#DIV/0!</v>
      </c>
      <c r="H50" s="19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D50" s="18"/>
      <c r="AE50" s="34"/>
      <c r="AF50" s="34"/>
      <c r="AJ50" s="60">
        <f t="shared" si="37"/>
        <v>1</v>
      </c>
      <c r="AK50" s="11">
        <f t="shared" si="38"/>
        <v>1</v>
      </c>
      <c r="AL50" s="11">
        <f t="shared" si="39"/>
        <v>1</v>
      </c>
      <c r="AM50" s="11">
        <f t="shared" si="40"/>
        <v>1</v>
      </c>
      <c r="AN50" s="11">
        <f t="shared" si="41"/>
        <v>1</v>
      </c>
      <c r="AO50" s="11">
        <f t="shared" si="42"/>
        <v>1</v>
      </c>
      <c r="AP50" s="11">
        <f t="shared" si="43"/>
        <v>1</v>
      </c>
      <c r="AQ50" s="11">
        <f t="shared" si="44"/>
        <v>1</v>
      </c>
      <c r="AR50" s="11">
        <f t="shared" si="45"/>
        <v>1</v>
      </c>
      <c r="AS50" s="11">
        <f t="shared" si="46"/>
        <v>1</v>
      </c>
      <c r="AT50" s="11">
        <f t="shared" si="47"/>
        <v>1</v>
      </c>
      <c r="AU50" s="11">
        <f t="shared" si="48"/>
        <v>1</v>
      </c>
      <c r="AV50" s="11">
        <f t="shared" si="49"/>
        <v>1</v>
      </c>
      <c r="AW50" s="11">
        <f t="shared" si="50"/>
        <v>1</v>
      </c>
      <c r="AX50" s="11">
        <f t="shared" si="51"/>
        <v>1</v>
      </c>
      <c r="AY50" s="11">
        <f t="shared" si="52"/>
        <v>1</v>
      </c>
      <c r="AZ50" s="11">
        <f t="shared" si="53"/>
        <v>1</v>
      </c>
      <c r="BA50" s="11">
        <f t="shared" si="54"/>
        <v>1</v>
      </c>
      <c r="BB50" s="11">
        <f t="shared" si="55"/>
        <v>1</v>
      </c>
      <c r="BD50" s="11"/>
    </row>
    <row r="51" spans="1:56" ht="15.75">
      <c r="A51" s="8">
        <f t="shared" si="30"/>
      </c>
      <c r="B51" s="9"/>
      <c r="C51" s="10"/>
      <c r="D51" s="21">
        <f t="shared" si="36"/>
        <v>0</v>
      </c>
      <c r="E51" s="19"/>
      <c r="F51" s="15">
        <f t="shared" si="31"/>
        <v>0</v>
      </c>
      <c r="G51" s="20" t="e">
        <f t="shared" si="32"/>
        <v>#DIV/0!</v>
      </c>
      <c r="H51" s="19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D51" s="18"/>
      <c r="AE51" s="34"/>
      <c r="AF51" s="34"/>
      <c r="AJ51" s="60">
        <f t="shared" si="37"/>
        <v>1</v>
      </c>
      <c r="AK51" s="11">
        <f t="shared" si="38"/>
        <v>1</v>
      </c>
      <c r="AL51" s="11">
        <f t="shared" si="39"/>
        <v>1</v>
      </c>
      <c r="AM51" s="11">
        <f t="shared" si="40"/>
        <v>1</v>
      </c>
      <c r="AN51" s="11">
        <f t="shared" si="41"/>
        <v>1</v>
      </c>
      <c r="AO51" s="11">
        <f t="shared" si="42"/>
        <v>1</v>
      </c>
      <c r="AP51" s="11">
        <f t="shared" si="43"/>
        <v>1</v>
      </c>
      <c r="AQ51" s="11">
        <f t="shared" si="44"/>
        <v>1</v>
      </c>
      <c r="AR51" s="11">
        <f t="shared" si="45"/>
        <v>1</v>
      </c>
      <c r="AS51" s="11">
        <f t="shared" si="46"/>
        <v>1</v>
      </c>
      <c r="AT51" s="11">
        <f t="shared" si="47"/>
        <v>1</v>
      </c>
      <c r="AU51" s="11">
        <f t="shared" si="48"/>
        <v>1</v>
      </c>
      <c r="AV51" s="11">
        <f t="shared" si="49"/>
        <v>1</v>
      </c>
      <c r="AW51" s="11">
        <f t="shared" si="50"/>
        <v>1</v>
      </c>
      <c r="AX51" s="11">
        <f t="shared" si="51"/>
        <v>1</v>
      </c>
      <c r="AY51" s="11">
        <f t="shared" si="52"/>
        <v>1</v>
      </c>
      <c r="AZ51" s="11">
        <f t="shared" si="53"/>
        <v>1</v>
      </c>
      <c r="BA51" s="11">
        <f t="shared" si="54"/>
        <v>1</v>
      </c>
      <c r="BB51" s="11">
        <f t="shared" si="55"/>
        <v>1</v>
      </c>
      <c r="BD51" s="11"/>
    </row>
  </sheetData>
  <sheetProtection/>
  <printOptions/>
  <pageMargins left="0" right="0" top="0.1968503937007874" bottom="0.1968503937007874" header="0" footer="0"/>
  <pageSetup horizontalDpi="600" verticalDpi="600" orientation="landscape" paperSize="9" r:id="rId2"/>
  <rowBreaks count="1" manualBreakCount="1">
    <brk id="23" max="6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"/>
  <dimension ref="A1:IV123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4.7109375" defaultRowHeight="12.75"/>
  <cols>
    <col min="1" max="1" width="9.8515625" style="4" bestFit="1" customWidth="1"/>
    <col min="2" max="2" width="22.7109375" style="45" customWidth="1"/>
    <col min="3" max="3" width="15.57421875" style="50" customWidth="1"/>
    <col min="4" max="4" width="10.7109375" style="38" customWidth="1"/>
    <col min="5" max="5" width="5.7109375" style="0" customWidth="1"/>
    <col min="6" max="7" width="7.7109375" style="0" customWidth="1"/>
    <col min="8" max="8" width="9.140625" style="0" customWidth="1"/>
    <col min="9" max="12" width="8.00390625" style="11" hidden="1" customWidth="1"/>
    <col min="13" max="13" width="0" style="57" hidden="1" customWidth="1"/>
    <col min="14" max="68" width="4.7109375" style="0" customWidth="1"/>
    <col min="69" max="72" width="4.7109375" style="11" hidden="1" customWidth="1"/>
    <col min="73" max="114" width="4.7109375" style="11" customWidth="1"/>
    <col min="115" max="131" width="4.7109375" style="0" customWidth="1"/>
    <col min="132" max="132" width="4.7109375" style="11" customWidth="1"/>
    <col min="133" max="133" width="4.7109375" style="0" customWidth="1"/>
    <col min="134" max="135" width="6.7109375" style="11" customWidth="1"/>
  </cols>
  <sheetData>
    <row r="1" spans="1:3" ht="15.75">
      <c r="A1" s="28"/>
      <c r="B1" s="2" t="s">
        <v>16</v>
      </c>
      <c r="C1" s="47"/>
    </row>
    <row r="2" spans="1:3" ht="14.25">
      <c r="A2" s="28"/>
      <c r="B2" s="4" t="s">
        <v>298</v>
      </c>
      <c r="C2" s="29"/>
    </row>
    <row r="3" spans="1:7" ht="14.25">
      <c r="A3" s="28"/>
      <c r="B3" s="46">
        <v>41734</v>
      </c>
      <c r="C3" s="47"/>
      <c r="D3" s="39"/>
      <c r="E3" s="11"/>
      <c r="F3" s="11"/>
      <c r="G3" s="11"/>
    </row>
    <row r="4" spans="1:72" ht="54.75" customHeight="1">
      <c r="A4" s="29" t="s">
        <v>0</v>
      </c>
      <c r="B4" s="2" t="s">
        <v>1</v>
      </c>
      <c r="C4" s="48" t="s">
        <v>2</v>
      </c>
      <c r="D4" s="40" t="s">
        <v>21</v>
      </c>
      <c r="E4" s="13"/>
      <c r="F4" s="13" t="s">
        <v>20</v>
      </c>
      <c r="G4" s="13" t="s">
        <v>22</v>
      </c>
      <c r="I4" s="13" t="s">
        <v>23</v>
      </c>
      <c r="J4" s="13" t="s">
        <v>24</v>
      </c>
      <c r="K4" s="13" t="s">
        <v>25</v>
      </c>
      <c r="L4" s="13" t="s">
        <v>26</v>
      </c>
      <c r="M4" s="58" t="s">
        <v>142</v>
      </c>
      <c r="N4" s="31" t="s">
        <v>31</v>
      </c>
      <c r="BQ4" s="31" t="s">
        <v>27</v>
      </c>
      <c r="BR4" s="31" t="s">
        <v>28</v>
      </c>
      <c r="BS4" s="31" t="s">
        <v>29</v>
      </c>
      <c r="BT4" s="31" t="s">
        <v>30</v>
      </c>
    </row>
    <row r="5" spans="1:256" s="24" customFormat="1" ht="15.75" customHeight="1">
      <c r="A5" s="30" t="str">
        <f aca="true" t="shared" si="0" ref="A5:A36">DU5&amp;EE5</f>
        <v>1(1)</v>
      </c>
      <c r="B5" s="44" t="s">
        <v>33</v>
      </c>
      <c r="C5" s="49" t="s">
        <v>36</v>
      </c>
      <c r="D5" s="41">
        <f aca="true" t="shared" si="1" ref="D5:D36">IF(F5&gt;0.5,(G5/F5),0)</f>
        <v>233.31428571428572</v>
      </c>
      <c r="E5"/>
      <c r="F5" s="25">
        <f aca="true" t="shared" si="2" ref="F5:F36">COUNT(N5:BO5)</f>
        <v>35</v>
      </c>
      <c r="G5" s="15">
        <f aca="true" t="shared" si="3" ref="G5:G36">SUM(N5:BO5)</f>
        <v>8166</v>
      </c>
      <c r="H5"/>
      <c r="I5" s="25">
        <f aca="true" t="shared" si="4" ref="I5:I36">COUNTIF(BQ5:DR5,2)</f>
        <v>0</v>
      </c>
      <c r="J5" s="25">
        <f aca="true" t="shared" si="5" ref="J5:J36">COUNTIF(BQ5:DR5,-2)</f>
        <v>0</v>
      </c>
      <c r="K5" s="25">
        <f aca="true" t="shared" si="6" ref="K5:K36">COUNTIF(BQ5:DR5,1)</f>
        <v>0</v>
      </c>
      <c r="L5" s="25">
        <f aca="true" t="shared" si="7" ref="L5:L36">COUNTIF(BQ5:DR5,-1)</f>
        <v>0</v>
      </c>
      <c r="M5" s="59">
        <f aca="true" t="shared" si="8" ref="M5:M36">IF(F5&gt;0,(I5+K5)/(F5),0)</f>
        <v>0</v>
      </c>
      <c r="N5" s="51">
        <v>343</v>
      </c>
      <c r="O5" s="51">
        <v>261</v>
      </c>
      <c r="P5" s="51">
        <v>229</v>
      </c>
      <c r="Q5" s="51">
        <v>236</v>
      </c>
      <c r="R5" s="51">
        <v>170</v>
      </c>
      <c r="S5" s="51">
        <v>249</v>
      </c>
      <c r="T5" s="51">
        <v>213</v>
      </c>
      <c r="U5" s="51">
        <v>283</v>
      </c>
      <c r="V5" s="51">
        <v>191</v>
      </c>
      <c r="W5" s="51">
        <v>223</v>
      </c>
      <c r="X5" s="51">
        <v>223</v>
      </c>
      <c r="Y5" s="51">
        <v>260</v>
      </c>
      <c r="Z5" s="51">
        <v>198</v>
      </c>
      <c r="AA5" s="51">
        <v>205</v>
      </c>
      <c r="AB5" s="51">
        <v>263</v>
      </c>
      <c r="AC5" s="51">
        <v>223</v>
      </c>
      <c r="AD5" s="51">
        <v>225</v>
      </c>
      <c r="AE5" s="51">
        <v>163</v>
      </c>
      <c r="AF5" s="51">
        <v>234</v>
      </c>
      <c r="AG5" s="51">
        <v>180</v>
      </c>
      <c r="AH5" s="25">
        <v>263</v>
      </c>
      <c r="AI5" s="25">
        <v>292</v>
      </c>
      <c r="AJ5" s="25">
        <v>222</v>
      </c>
      <c r="AK5" s="25">
        <v>299</v>
      </c>
      <c r="AL5" s="25">
        <v>235</v>
      </c>
      <c r="AM5" s="25">
        <v>202</v>
      </c>
      <c r="AN5" s="25">
        <v>186</v>
      </c>
      <c r="AO5" s="25">
        <v>231</v>
      </c>
      <c r="AP5" s="25">
        <v>269</v>
      </c>
      <c r="AQ5" s="25">
        <v>265</v>
      </c>
      <c r="AR5" s="25">
        <v>174</v>
      </c>
      <c r="AS5" s="25">
        <v>249</v>
      </c>
      <c r="AT5" s="25">
        <v>191</v>
      </c>
      <c r="AU5" s="25">
        <v>272</v>
      </c>
      <c r="AV5" s="25">
        <v>244</v>
      </c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18"/>
      <c r="BQ5" s="25"/>
      <c r="BR5" s="25"/>
      <c r="BS5" s="25"/>
      <c r="BT5" s="25"/>
      <c r="BU5" s="25"/>
      <c r="BV5" s="25"/>
      <c r="BW5" s="25"/>
      <c r="BX5" s="51"/>
      <c r="BY5" s="51"/>
      <c r="BZ5" s="51"/>
      <c r="CA5" s="51"/>
      <c r="CB5" s="51"/>
      <c r="CC5" s="51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18"/>
      <c r="DT5" s="18">
        <v>1</v>
      </c>
      <c r="DU5" s="34">
        <f>IF(AND(D5=D4,D5=D3,D5=D2,D5=D1),ROW(1:1),IF(AND(D5=D4,D5=D3,D5=D2),ROW(1:1),IF(AND(D5=D4,D5=D3),ROW(1:1),IF(D5=D4,ROW(1:1),IF(D5&gt;1,ROW(1:1),"-")))))</f>
        <v>1</v>
      </c>
      <c r="DV5" s="34">
        <f aca="true" t="shared" si="9" ref="DV5:DV36">IF(DX5=1,ROW($A1:$IV1),"-")</f>
        <v>1</v>
      </c>
      <c r="DW5" s="17"/>
      <c r="DX5" s="18">
        <v>1</v>
      </c>
      <c r="DY5" s="18"/>
      <c r="DZ5" s="18"/>
      <c r="EA5" s="17"/>
      <c r="EB5" s="18">
        <v>11</v>
      </c>
      <c r="EC5" s="17"/>
      <c r="ED5" s="18">
        <f aca="true" t="shared" si="10" ref="ED5:ED36">IF(DX5=1,DU5,IF(DX5="",DU5,""))</f>
        <v>1</v>
      </c>
      <c r="EE5" s="18" t="str">
        <f aca="true" t="shared" si="11" ref="EE5:EE36">IF(DX5=1,"("&amp;DT5&amp;")","("&amp;DV5&amp;")")</f>
        <v>(1)</v>
      </c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56" s="24" customFormat="1" ht="15.75" customHeight="1">
      <c r="A6" s="30" t="str">
        <f t="shared" si="0"/>
        <v>2(4)</v>
      </c>
      <c r="B6" s="44" t="s">
        <v>92</v>
      </c>
      <c r="C6" s="49" t="s">
        <v>45</v>
      </c>
      <c r="D6" s="41">
        <f t="shared" si="1"/>
        <v>195.4</v>
      </c>
      <c r="E6"/>
      <c r="F6" s="25">
        <f t="shared" si="2"/>
        <v>40</v>
      </c>
      <c r="G6" s="15">
        <f t="shared" si="3"/>
        <v>7816</v>
      </c>
      <c r="H6"/>
      <c r="I6" s="25">
        <f t="shared" si="4"/>
        <v>0</v>
      </c>
      <c r="J6" s="25">
        <f t="shared" si="5"/>
        <v>0</v>
      </c>
      <c r="K6" s="25">
        <f t="shared" si="6"/>
        <v>0</v>
      </c>
      <c r="L6" s="25">
        <f t="shared" si="7"/>
        <v>0</v>
      </c>
      <c r="M6" s="59">
        <f t="shared" si="8"/>
        <v>0</v>
      </c>
      <c r="N6" s="51">
        <v>162</v>
      </c>
      <c r="O6" s="51">
        <v>147</v>
      </c>
      <c r="P6" s="51">
        <v>134</v>
      </c>
      <c r="Q6" s="51">
        <v>167</v>
      </c>
      <c r="R6" s="51">
        <v>179</v>
      </c>
      <c r="S6" s="51">
        <v>217</v>
      </c>
      <c r="T6" s="51">
        <v>193</v>
      </c>
      <c r="U6" s="51">
        <v>266</v>
      </c>
      <c r="V6" s="51">
        <v>263</v>
      </c>
      <c r="W6" s="51">
        <v>220</v>
      </c>
      <c r="X6" s="51">
        <v>242</v>
      </c>
      <c r="Y6" s="51">
        <v>242</v>
      </c>
      <c r="Z6" s="51">
        <v>136</v>
      </c>
      <c r="AA6" s="51">
        <v>180</v>
      </c>
      <c r="AB6" s="51">
        <v>135</v>
      </c>
      <c r="AC6" s="51">
        <v>180</v>
      </c>
      <c r="AD6" s="51">
        <v>224</v>
      </c>
      <c r="AE6" s="51">
        <v>164</v>
      </c>
      <c r="AF6" s="51">
        <v>191</v>
      </c>
      <c r="AG6" s="51">
        <v>151</v>
      </c>
      <c r="AH6" s="25">
        <v>194</v>
      </c>
      <c r="AI6" s="25">
        <v>222</v>
      </c>
      <c r="AJ6" s="25">
        <v>206</v>
      </c>
      <c r="AK6" s="25">
        <v>172</v>
      </c>
      <c r="AL6" s="25">
        <v>197</v>
      </c>
      <c r="AM6" s="25">
        <v>227</v>
      </c>
      <c r="AN6" s="25">
        <v>218</v>
      </c>
      <c r="AO6" s="25">
        <v>185</v>
      </c>
      <c r="AP6" s="25">
        <v>248</v>
      </c>
      <c r="AQ6" s="25">
        <v>148</v>
      </c>
      <c r="AR6" s="25">
        <v>230</v>
      </c>
      <c r="AS6" s="25">
        <v>232</v>
      </c>
      <c r="AT6" s="25">
        <v>199</v>
      </c>
      <c r="AU6" s="25">
        <v>125</v>
      </c>
      <c r="AV6" s="25">
        <v>191</v>
      </c>
      <c r="AW6" s="25">
        <v>177</v>
      </c>
      <c r="AX6" s="25">
        <v>197</v>
      </c>
      <c r="AY6" s="25">
        <v>211</v>
      </c>
      <c r="AZ6" s="25">
        <v>261</v>
      </c>
      <c r="BA6" s="25">
        <v>183</v>
      </c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18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18"/>
      <c r="DT6" s="18">
        <v>4</v>
      </c>
      <c r="DU6" s="34">
        <f>IF(AND(D6=D5,D6=D4,D6=D3,D6=D2),ROW(1:1),IF(AND(D6=D5,D6=D4,D6=D3),ROW(1:1),IF(AND(D6=D5,D6=D4),ROW(1:1),IF(D6=D5,ROW(1:1),IF(D6&gt;1,ROW(2:2),"-")))))</f>
        <v>2</v>
      </c>
      <c r="DV6" s="34">
        <f t="shared" si="9"/>
        <v>2</v>
      </c>
      <c r="DW6" s="17"/>
      <c r="DX6" s="18">
        <v>1</v>
      </c>
      <c r="DY6" s="18"/>
      <c r="DZ6" s="18"/>
      <c r="EA6" s="17"/>
      <c r="EB6" s="18">
        <v>16</v>
      </c>
      <c r="EC6" s="17"/>
      <c r="ED6" s="18">
        <f t="shared" si="10"/>
        <v>2</v>
      </c>
      <c r="EE6" s="18" t="str">
        <f t="shared" si="11"/>
        <v>(4)</v>
      </c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</row>
    <row r="7" spans="1:256" s="24" customFormat="1" ht="15.75" customHeight="1">
      <c r="A7" s="30" t="str">
        <f t="shared" si="0"/>
        <v>3(2)</v>
      </c>
      <c r="B7" s="44" t="s">
        <v>40</v>
      </c>
      <c r="C7" s="49" t="s">
        <v>36</v>
      </c>
      <c r="D7" s="41">
        <f t="shared" si="1"/>
        <v>194.75</v>
      </c>
      <c r="E7"/>
      <c r="F7" s="25">
        <f t="shared" si="2"/>
        <v>32</v>
      </c>
      <c r="G7" s="15">
        <f t="shared" si="3"/>
        <v>6232</v>
      </c>
      <c r="H7"/>
      <c r="I7" s="25">
        <f t="shared" si="4"/>
        <v>0</v>
      </c>
      <c r="J7" s="25">
        <f t="shared" si="5"/>
        <v>0</v>
      </c>
      <c r="K7" s="25">
        <f t="shared" si="6"/>
        <v>0</v>
      </c>
      <c r="L7" s="25">
        <f t="shared" si="7"/>
        <v>0</v>
      </c>
      <c r="M7" s="59">
        <f t="shared" si="8"/>
        <v>0</v>
      </c>
      <c r="N7" s="51">
        <v>260</v>
      </c>
      <c r="O7" s="51">
        <v>242</v>
      </c>
      <c r="P7" s="51">
        <v>203</v>
      </c>
      <c r="Q7" s="51">
        <v>183</v>
      </c>
      <c r="R7" s="51">
        <v>193</v>
      </c>
      <c r="S7" s="51">
        <v>266</v>
      </c>
      <c r="T7" s="51">
        <v>236</v>
      </c>
      <c r="U7" s="51">
        <v>185</v>
      </c>
      <c r="V7" s="51">
        <v>178</v>
      </c>
      <c r="W7" s="51">
        <v>217</v>
      </c>
      <c r="X7" s="51">
        <v>199</v>
      </c>
      <c r="Y7" s="51">
        <v>205</v>
      </c>
      <c r="Z7" s="51">
        <v>242</v>
      </c>
      <c r="AA7" s="51">
        <v>146</v>
      </c>
      <c r="AB7" s="51">
        <v>125</v>
      </c>
      <c r="AC7" s="51">
        <v>181</v>
      </c>
      <c r="AD7" s="51">
        <v>190</v>
      </c>
      <c r="AE7" s="51">
        <v>168</v>
      </c>
      <c r="AF7" s="51">
        <v>166</v>
      </c>
      <c r="AG7" s="51">
        <v>218</v>
      </c>
      <c r="AH7" s="25">
        <v>177</v>
      </c>
      <c r="AI7" s="25">
        <v>159</v>
      </c>
      <c r="AJ7" s="25">
        <v>176</v>
      </c>
      <c r="AK7" s="25">
        <v>198</v>
      </c>
      <c r="AL7" s="25">
        <v>194</v>
      </c>
      <c r="AM7" s="25">
        <v>179</v>
      </c>
      <c r="AN7" s="25">
        <v>180</v>
      </c>
      <c r="AO7" s="25">
        <v>160</v>
      </c>
      <c r="AP7" s="25">
        <v>186</v>
      </c>
      <c r="AQ7" s="25">
        <v>242</v>
      </c>
      <c r="AR7" s="25">
        <v>152</v>
      </c>
      <c r="AS7" s="25">
        <v>226</v>
      </c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18"/>
      <c r="BQ7" s="25"/>
      <c r="BR7" s="25"/>
      <c r="BS7" s="25"/>
      <c r="BT7" s="25"/>
      <c r="BU7" s="25"/>
      <c r="BV7" s="25"/>
      <c r="BW7" s="25"/>
      <c r="BX7" s="51"/>
      <c r="BY7" s="51"/>
      <c r="BZ7" s="51"/>
      <c r="CA7" s="51"/>
      <c r="CB7" s="51"/>
      <c r="CC7" s="51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18"/>
      <c r="DT7" s="18">
        <v>2</v>
      </c>
      <c r="DU7" s="34">
        <f>IF(AND(D7=D6,D7=D5,D7=D4,D7=D3),ROW(1:1),IF(AND(D7=D6,D7=D5,D7=D4),ROW(1:1),IF(AND(D7=D6,D7=D5),ROW(1:1),IF(D7=D6,ROW(2:2),IF(D7&gt;1,ROW(3:3),"-")))))</f>
        <v>3</v>
      </c>
      <c r="DV7" s="34">
        <f t="shared" si="9"/>
        <v>3</v>
      </c>
      <c r="DW7" s="17"/>
      <c r="DX7" s="18">
        <v>1</v>
      </c>
      <c r="DY7" s="18"/>
      <c r="DZ7" s="18"/>
      <c r="EA7" s="17"/>
      <c r="EB7" s="18">
        <v>20</v>
      </c>
      <c r="EC7" s="17"/>
      <c r="ED7" s="18">
        <f t="shared" si="10"/>
        <v>3</v>
      </c>
      <c r="EE7" s="18" t="str">
        <f t="shared" si="11"/>
        <v>(2)</v>
      </c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s="24" customFormat="1" ht="15.75" customHeight="1">
      <c r="A8" s="30" t="str">
        <f t="shared" si="0"/>
        <v>4(3)</v>
      </c>
      <c r="B8" s="44" t="s">
        <v>39</v>
      </c>
      <c r="C8" s="49" t="s">
        <v>38</v>
      </c>
      <c r="D8" s="41">
        <f t="shared" si="1"/>
        <v>194</v>
      </c>
      <c r="E8"/>
      <c r="F8" s="25">
        <f t="shared" si="2"/>
        <v>40</v>
      </c>
      <c r="G8" s="15">
        <f t="shared" si="3"/>
        <v>7760</v>
      </c>
      <c r="H8"/>
      <c r="I8" s="25">
        <f t="shared" si="4"/>
        <v>0</v>
      </c>
      <c r="J8" s="25">
        <f t="shared" si="5"/>
        <v>0</v>
      </c>
      <c r="K8" s="25">
        <f t="shared" si="6"/>
        <v>0</v>
      </c>
      <c r="L8" s="25">
        <f t="shared" si="7"/>
        <v>0</v>
      </c>
      <c r="M8" s="59">
        <f t="shared" si="8"/>
        <v>0</v>
      </c>
      <c r="N8" s="51">
        <v>141</v>
      </c>
      <c r="O8" s="51">
        <v>220</v>
      </c>
      <c r="P8" s="51">
        <v>154</v>
      </c>
      <c r="Q8" s="51">
        <v>199</v>
      </c>
      <c r="R8" s="51">
        <v>244</v>
      </c>
      <c r="S8" s="51">
        <v>225</v>
      </c>
      <c r="T8" s="51">
        <v>182</v>
      </c>
      <c r="U8" s="51">
        <v>213</v>
      </c>
      <c r="V8" s="51">
        <v>182</v>
      </c>
      <c r="W8" s="51">
        <v>229</v>
      </c>
      <c r="X8" s="51">
        <v>161</v>
      </c>
      <c r="Y8" s="51">
        <v>208</v>
      </c>
      <c r="Z8" s="51">
        <v>188</v>
      </c>
      <c r="AA8" s="51">
        <v>186</v>
      </c>
      <c r="AB8" s="51">
        <v>196</v>
      </c>
      <c r="AC8" s="51">
        <v>197</v>
      </c>
      <c r="AD8" s="51">
        <v>205</v>
      </c>
      <c r="AE8" s="51">
        <v>198</v>
      </c>
      <c r="AF8" s="51">
        <v>261</v>
      </c>
      <c r="AG8" s="51">
        <v>150</v>
      </c>
      <c r="AH8" s="25">
        <v>198</v>
      </c>
      <c r="AI8" s="25">
        <v>158</v>
      </c>
      <c r="AJ8" s="25">
        <v>159</v>
      </c>
      <c r="AK8" s="25">
        <v>191</v>
      </c>
      <c r="AL8" s="25">
        <v>214</v>
      </c>
      <c r="AM8" s="25">
        <v>175</v>
      </c>
      <c r="AN8" s="25">
        <v>127</v>
      </c>
      <c r="AO8" s="25">
        <v>245</v>
      </c>
      <c r="AP8" s="25">
        <v>154</v>
      </c>
      <c r="AQ8" s="25">
        <v>158</v>
      </c>
      <c r="AR8" s="25">
        <v>258</v>
      </c>
      <c r="AS8" s="25">
        <v>179</v>
      </c>
      <c r="AT8" s="25">
        <v>211</v>
      </c>
      <c r="AU8" s="25">
        <v>171</v>
      </c>
      <c r="AV8" s="25">
        <v>255</v>
      </c>
      <c r="AW8" s="25">
        <v>211</v>
      </c>
      <c r="AX8" s="25">
        <v>204</v>
      </c>
      <c r="AY8" s="25">
        <v>207</v>
      </c>
      <c r="AZ8" s="25">
        <v>108</v>
      </c>
      <c r="BA8" s="25">
        <v>238</v>
      </c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18"/>
      <c r="BQ8" s="25"/>
      <c r="BR8" s="25"/>
      <c r="BS8" s="25"/>
      <c r="BT8" s="25"/>
      <c r="BU8" s="25"/>
      <c r="BV8" s="25"/>
      <c r="BW8" s="25"/>
      <c r="BX8" s="25"/>
      <c r="BY8" s="51"/>
      <c r="BZ8" s="51"/>
      <c r="CA8" s="51"/>
      <c r="CB8" s="51"/>
      <c r="CC8" s="51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18"/>
      <c r="DT8" s="18">
        <v>3</v>
      </c>
      <c r="DU8" s="34">
        <f>IF(AND(D8=D7,D8=D6,D8=D5),ROW(1:1),IF(AND(D8=D7,D8=D6),ROW(2:2),IF(D8=D7,ROW(3:3),IF(D8&gt;1,ROW(4:4),"-"))))</f>
        <v>4</v>
      </c>
      <c r="DV8" s="34">
        <f t="shared" si="9"/>
        <v>4</v>
      </c>
      <c r="DW8" s="17"/>
      <c r="DX8" s="18">
        <v>1</v>
      </c>
      <c r="DY8" s="18"/>
      <c r="DZ8" s="18"/>
      <c r="EA8" s="17"/>
      <c r="EB8" s="18">
        <v>4</v>
      </c>
      <c r="EC8" s="17"/>
      <c r="ED8" s="18">
        <f t="shared" si="10"/>
        <v>4</v>
      </c>
      <c r="EE8" s="18" t="str">
        <f t="shared" si="11"/>
        <v>(3)</v>
      </c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s="24" customFormat="1" ht="15.75" customHeight="1">
      <c r="A9" s="30" t="str">
        <f t="shared" si="0"/>
        <v>5(5)</v>
      </c>
      <c r="B9" s="44" t="s">
        <v>41</v>
      </c>
      <c r="C9" s="49" t="s">
        <v>123</v>
      </c>
      <c r="D9" s="41">
        <f t="shared" si="1"/>
        <v>189.575</v>
      </c>
      <c r="E9"/>
      <c r="F9" s="25">
        <f t="shared" si="2"/>
        <v>40</v>
      </c>
      <c r="G9" s="15">
        <f t="shared" si="3"/>
        <v>7583</v>
      </c>
      <c r="H9"/>
      <c r="I9" s="25">
        <f t="shared" si="4"/>
        <v>0</v>
      </c>
      <c r="J9" s="25">
        <f t="shared" si="5"/>
        <v>0</v>
      </c>
      <c r="K9" s="25">
        <f t="shared" si="6"/>
        <v>0</v>
      </c>
      <c r="L9" s="25">
        <f t="shared" si="7"/>
        <v>0</v>
      </c>
      <c r="M9" s="59">
        <f t="shared" si="8"/>
        <v>0</v>
      </c>
      <c r="N9" s="51">
        <v>187</v>
      </c>
      <c r="O9" s="51">
        <v>205</v>
      </c>
      <c r="P9" s="51">
        <v>206</v>
      </c>
      <c r="Q9" s="51">
        <v>188</v>
      </c>
      <c r="R9" s="51">
        <v>175</v>
      </c>
      <c r="S9" s="51">
        <v>188</v>
      </c>
      <c r="T9" s="51">
        <v>175</v>
      </c>
      <c r="U9" s="51">
        <v>195</v>
      </c>
      <c r="V9" s="51">
        <v>176</v>
      </c>
      <c r="W9" s="51">
        <v>184</v>
      </c>
      <c r="X9" s="51">
        <v>182</v>
      </c>
      <c r="Y9" s="51">
        <v>171</v>
      </c>
      <c r="Z9" s="51">
        <v>186</v>
      </c>
      <c r="AA9" s="51">
        <v>235</v>
      </c>
      <c r="AB9" s="51">
        <v>267</v>
      </c>
      <c r="AC9" s="51">
        <v>242</v>
      </c>
      <c r="AD9" s="51">
        <v>245</v>
      </c>
      <c r="AE9" s="51">
        <v>162</v>
      </c>
      <c r="AF9" s="51">
        <v>255</v>
      </c>
      <c r="AG9" s="51">
        <v>185</v>
      </c>
      <c r="AH9" s="25">
        <v>172</v>
      </c>
      <c r="AI9" s="25">
        <v>182</v>
      </c>
      <c r="AJ9" s="25">
        <v>263</v>
      </c>
      <c r="AK9" s="25">
        <v>176</v>
      </c>
      <c r="AL9" s="25">
        <v>185</v>
      </c>
      <c r="AM9" s="25">
        <v>262</v>
      </c>
      <c r="AN9" s="25">
        <v>175</v>
      </c>
      <c r="AO9" s="25">
        <v>132</v>
      </c>
      <c r="AP9" s="25">
        <v>167</v>
      </c>
      <c r="AQ9" s="25">
        <v>147</v>
      </c>
      <c r="AR9" s="25">
        <v>134</v>
      </c>
      <c r="AS9" s="25">
        <v>151</v>
      </c>
      <c r="AT9" s="25">
        <v>209</v>
      </c>
      <c r="AU9" s="25">
        <v>183</v>
      </c>
      <c r="AV9" s="25">
        <v>138</v>
      </c>
      <c r="AW9" s="25">
        <v>219</v>
      </c>
      <c r="AX9" s="25">
        <v>220</v>
      </c>
      <c r="AY9" s="25">
        <v>112</v>
      </c>
      <c r="AZ9" s="25">
        <v>192</v>
      </c>
      <c r="BA9" s="25">
        <v>155</v>
      </c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18"/>
      <c r="BQ9" s="25"/>
      <c r="BR9" s="25"/>
      <c r="BS9" s="25"/>
      <c r="BT9" s="25"/>
      <c r="BU9" s="25"/>
      <c r="BV9" s="25"/>
      <c r="BW9" s="25"/>
      <c r="BX9" s="51"/>
      <c r="BY9" s="51"/>
      <c r="BZ9" s="51"/>
      <c r="CA9" s="51"/>
      <c r="CB9" s="51"/>
      <c r="CC9" s="51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18"/>
      <c r="DT9" s="18">
        <v>5</v>
      </c>
      <c r="DU9" s="34">
        <f>IF(D9&gt;1,ROW(5:5),"-")</f>
        <v>5</v>
      </c>
      <c r="DV9" s="34">
        <f t="shared" si="9"/>
        <v>5</v>
      </c>
      <c r="DW9" s="18"/>
      <c r="DX9" s="18">
        <v>1</v>
      </c>
      <c r="DY9" s="18"/>
      <c r="DZ9" s="18"/>
      <c r="EA9" s="17"/>
      <c r="EB9" s="18">
        <v>1</v>
      </c>
      <c r="EC9" s="17"/>
      <c r="ED9" s="18">
        <f t="shared" si="10"/>
        <v>5</v>
      </c>
      <c r="EE9" s="18" t="str">
        <f t="shared" si="11"/>
        <v>(5)</v>
      </c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s="24" customFormat="1" ht="15.75" customHeight="1">
      <c r="A10" s="30" t="str">
        <f t="shared" si="0"/>
        <v>6(6)</v>
      </c>
      <c r="B10" s="44" t="s">
        <v>70</v>
      </c>
      <c r="C10" s="49" t="s">
        <v>130</v>
      </c>
      <c r="D10" s="41">
        <f t="shared" si="1"/>
        <v>174.6</v>
      </c>
      <c r="E10"/>
      <c r="F10" s="25">
        <f t="shared" si="2"/>
        <v>20</v>
      </c>
      <c r="G10" s="15">
        <f t="shared" si="3"/>
        <v>3492</v>
      </c>
      <c r="H10"/>
      <c r="I10" s="25">
        <f t="shared" si="4"/>
        <v>0</v>
      </c>
      <c r="J10" s="25">
        <f t="shared" si="5"/>
        <v>0</v>
      </c>
      <c r="K10" s="25">
        <f t="shared" si="6"/>
        <v>0</v>
      </c>
      <c r="L10" s="25">
        <f t="shared" si="7"/>
        <v>0</v>
      </c>
      <c r="M10" s="59">
        <f t="shared" si="8"/>
        <v>0</v>
      </c>
      <c r="N10" s="51">
        <v>178</v>
      </c>
      <c r="O10" s="51">
        <v>178</v>
      </c>
      <c r="P10" s="51">
        <v>165</v>
      </c>
      <c r="Q10" s="51">
        <v>218</v>
      </c>
      <c r="R10" s="51">
        <v>165</v>
      </c>
      <c r="S10" s="51">
        <v>192</v>
      </c>
      <c r="T10" s="51">
        <v>162</v>
      </c>
      <c r="U10" s="51">
        <v>162</v>
      </c>
      <c r="V10" s="51">
        <v>107</v>
      </c>
      <c r="W10" s="51">
        <v>159</v>
      </c>
      <c r="X10" s="51">
        <v>126</v>
      </c>
      <c r="Y10" s="51">
        <v>215</v>
      </c>
      <c r="Z10" s="51">
        <v>157</v>
      </c>
      <c r="AA10" s="51">
        <v>178</v>
      </c>
      <c r="AB10" s="51">
        <v>136</v>
      </c>
      <c r="AC10" s="51">
        <v>156</v>
      </c>
      <c r="AD10" s="51">
        <v>168</v>
      </c>
      <c r="AE10" s="51">
        <v>162</v>
      </c>
      <c r="AF10" s="51">
        <v>244</v>
      </c>
      <c r="AG10" s="51">
        <v>264</v>
      </c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18"/>
      <c r="BQ10" s="25"/>
      <c r="BR10" s="25"/>
      <c r="BS10" s="25"/>
      <c r="BT10" s="25"/>
      <c r="BU10" s="25"/>
      <c r="BV10" s="25"/>
      <c r="BW10" s="25"/>
      <c r="BX10" s="51"/>
      <c r="BY10" s="51"/>
      <c r="BZ10" s="51"/>
      <c r="CA10" s="51"/>
      <c r="CB10" s="51"/>
      <c r="CC10" s="51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18"/>
      <c r="DT10" s="18">
        <v>6</v>
      </c>
      <c r="DU10" s="34">
        <f>IF(D10=D9,ROW(5:5),IF(D10&gt;1,ROW(6:6),"-"))</f>
        <v>6</v>
      </c>
      <c r="DV10" s="34">
        <f t="shared" si="9"/>
        <v>6</v>
      </c>
      <c r="DW10" s="17"/>
      <c r="DX10" s="18">
        <v>1</v>
      </c>
      <c r="DY10" s="18"/>
      <c r="DZ10" s="18"/>
      <c r="EA10" s="17"/>
      <c r="EB10" s="18">
        <v>2</v>
      </c>
      <c r="EC10" s="17"/>
      <c r="ED10" s="18">
        <f t="shared" si="10"/>
        <v>6</v>
      </c>
      <c r="EE10" s="18" t="str">
        <f t="shared" si="11"/>
        <v>(6)</v>
      </c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s="24" customFormat="1" ht="15.75" customHeight="1">
      <c r="A11" s="30" t="str">
        <f t="shared" si="0"/>
        <v>7(7)</v>
      </c>
      <c r="B11" s="35" t="s">
        <v>32</v>
      </c>
      <c r="C11" s="69" t="s">
        <v>121</v>
      </c>
      <c r="D11" s="70">
        <f t="shared" si="1"/>
        <v>170.45</v>
      </c>
      <c r="E11" s="75"/>
      <c r="F11" s="51">
        <f t="shared" si="2"/>
        <v>40</v>
      </c>
      <c r="G11" s="71">
        <f t="shared" si="3"/>
        <v>6818</v>
      </c>
      <c r="H11"/>
      <c r="I11" s="25">
        <f t="shared" si="4"/>
        <v>0</v>
      </c>
      <c r="J11" s="25">
        <f t="shared" si="5"/>
        <v>0</v>
      </c>
      <c r="K11" s="25">
        <f t="shared" si="6"/>
        <v>0</v>
      </c>
      <c r="L11" s="25">
        <f t="shared" si="7"/>
        <v>0</v>
      </c>
      <c r="M11" s="59">
        <f t="shared" si="8"/>
        <v>0</v>
      </c>
      <c r="N11" s="51">
        <v>151</v>
      </c>
      <c r="O11" s="51">
        <v>118</v>
      </c>
      <c r="P11" s="51">
        <v>148</v>
      </c>
      <c r="Q11" s="51">
        <v>185</v>
      </c>
      <c r="R11" s="51">
        <v>203</v>
      </c>
      <c r="S11" s="51">
        <v>119</v>
      </c>
      <c r="T11" s="51">
        <v>154</v>
      </c>
      <c r="U11" s="51">
        <v>152</v>
      </c>
      <c r="V11" s="51">
        <v>158</v>
      </c>
      <c r="W11" s="51">
        <v>134</v>
      </c>
      <c r="X11" s="51">
        <v>130</v>
      </c>
      <c r="Y11" s="51">
        <v>165</v>
      </c>
      <c r="Z11" s="51">
        <v>125</v>
      </c>
      <c r="AA11" s="51">
        <v>189</v>
      </c>
      <c r="AB11" s="51">
        <v>115</v>
      </c>
      <c r="AC11" s="51">
        <v>144</v>
      </c>
      <c r="AD11" s="51">
        <v>138</v>
      </c>
      <c r="AE11" s="51">
        <v>140</v>
      </c>
      <c r="AF11" s="51">
        <v>197</v>
      </c>
      <c r="AG11" s="51">
        <v>158</v>
      </c>
      <c r="AH11" s="25">
        <v>164</v>
      </c>
      <c r="AI11" s="25">
        <v>216</v>
      </c>
      <c r="AJ11" s="25">
        <v>176</v>
      </c>
      <c r="AK11" s="25">
        <v>185</v>
      </c>
      <c r="AL11" s="25">
        <v>169</v>
      </c>
      <c r="AM11" s="25">
        <v>175</v>
      </c>
      <c r="AN11" s="25">
        <v>178</v>
      </c>
      <c r="AO11" s="25">
        <v>150</v>
      </c>
      <c r="AP11" s="25">
        <v>177</v>
      </c>
      <c r="AQ11" s="25">
        <v>209</v>
      </c>
      <c r="AR11" s="25">
        <v>247</v>
      </c>
      <c r="AS11" s="25">
        <v>241</v>
      </c>
      <c r="AT11" s="25">
        <v>203</v>
      </c>
      <c r="AU11" s="25">
        <v>200</v>
      </c>
      <c r="AV11" s="25">
        <v>200</v>
      </c>
      <c r="AW11" s="25">
        <v>203</v>
      </c>
      <c r="AX11" s="25">
        <v>162</v>
      </c>
      <c r="AY11" s="25">
        <v>169</v>
      </c>
      <c r="AZ11" s="25">
        <v>225</v>
      </c>
      <c r="BA11" s="25">
        <v>146</v>
      </c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18"/>
      <c r="BQ11" s="25"/>
      <c r="BR11" s="25"/>
      <c r="BS11" s="25"/>
      <c r="BT11" s="25"/>
      <c r="BU11" s="25"/>
      <c r="BV11" s="25"/>
      <c r="BW11" s="25"/>
      <c r="BX11" s="51"/>
      <c r="BY11" s="51"/>
      <c r="BZ11" s="51"/>
      <c r="CA11" s="51"/>
      <c r="CB11" s="51"/>
      <c r="CC11" s="51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18"/>
      <c r="DT11" s="18">
        <v>7</v>
      </c>
      <c r="DU11" s="34">
        <f aca="true" t="shared" si="12" ref="DU11:DU42">IF(AND(D11=D10,D11=D9,D11=D8,D11=D7),ROW($A3:$IV3),IF(AND(D11=D10,D11=D9,D11=D8),ROW($A4:$IV4),IF(AND(D11=D10,D11=D9),ROW($A5:$IV5),IF(D11=D10,ROW($A6:$IV6),IF(D11&gt;1,ROW($A7:$IV7),"-")))))</f>
        <v>7</v>
      </c>
      <c r="DV11" s="34">
        <f t="shared" si="9"/>
        <v>7</v>
      </c>
      <c r="DW11" s="17"/>
      <c r="DX11" s="18">
        <v>1</v>
      </c>
      <c r="DY11" s="18"/>
      <c r="DZ11" s="18"/>
      <c r="EA11" s="17"/>
      <c r="EB11" s="18">
        <v>5</v>
      </c>
      <c r="EC11" s="17"/>
      <c r="ED11" s="18">
        <f t="shared" si="10"/>
        <v>7</v>
      </c>
      <c r="EE11" s="18" t="str">
        <f t="shared" si="11"/>
        <v>(7)</v>
      </c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s="24" customFormat="1" ht="15.75" customHeight="1">
      <c r="A12" s="30" t="str">
        <f t="shared" si="0"/>
        <v>8(8)</v>
      </c>
      <c r="B12" s="35" t="s">
        <v>43</v>
      </c>
      <c r="C12" s="69" t="s">
        <v>121</v>
      </c>
      <c r="D12" s="70">
        <f t="shared" si="1"/>
        <v>170.3846153846154</v>
      </c>
      <c r="E12" s="75"/>
      <c r="F12" s="51">
        <f t="shared" si="2"/>
        <v>39</v>
      </c>
      <c r="G12" s="71">
        <f t="shared" si="3"/>
        <v>6645</v>
      </c>
      <c r="H12"/>
      <c r="I12" s="25">
        <f t="shared" si="4"/>
        <v>0</v>
      </c>
      <c r="J12" s="25">
        <f t="shared" si="5"/>
        <v>0</v>
      </c>
      <c r="K12" s="25">
        <f t="shared" si="6"/>
        <v>0</v>
      </c>
      <c r="L12" s="25">
        <f t="shared" si="7"/>
        <v>0</v>
      </c>
      <c r="M12" s="59">
        <f t="shared" si="8"/>
        <v>0</v>
      </c>
      <c r="N12" s="51">
        <v>108</v>
      </c>
      <c r="O12" s="51">
        <v>142</v>
      </c>
      <c r="P12" s="51">
        <v>175</v>
      </c>
      <c r="Q12" s="51">
        <v>138</v>
      </c>
      <c r="R12" s="51">
        <v>192</v>
      </c>
      <c r="S12" s="51">
        <v>137</v>
      </c>
      <c r="T12" s="51">
        <v>199</v>
      </c>
      <c r="U12" s="51">
        <v>187</v>
      </c>
      <c r="V12" s="51">
        <v>135</v>
      </c>
      <c r="W12" s="51">
        <v>107</v>
      </c>
      <c r="X12" s="51">
        <v>125</v>
      </c>
      <c r="Y12" s="51">
        <v>202</v>
      </c>
      <c r="Z12" s="51">
        <v>161</v>
      </c>
      <c r="AA12" s="51">
        <v>218</v>
      </c>
      <c r="AB12" s="51">
        <v>154</v>
      </c>
      <c r="AC12" s="51">
        <v>192</v>
      </c>
      <c r="AD12" s="51">
        <v>149</v>
      </c>
      <c r="AE12" s="51">
        <v>160</v>
      </c>
      <c r="AF12" s="51">
        <v>194</v>
      </c>
      <c r="AG12" s="51">
        <v>137</v>
      </c>
      <c r="AH12" s="25">
        <v>230</v>
      </c>
      <c r="AI12" s="25">
        <v>169</v>
      </c>
      <c r="AJ12" s="25">
        <v>195</v>
      </c>
      <c r="AK12" s="25">
        <v>136</v>
      </c>
      <c r="AL12" s="25">
        <v>156</v>
      </c>
      <c r="AM12" s="25">
        <v>167</v>
      </c>
      <c r="AN12" s="25">
        <v>144</v>
      </c>
      <c r="AO12" s="25">
        <v>150</v>
      </c>
      <c r="AP12" s="25">
        <v>167</v>
      </c>
      <c r="AQ12" s="25">
        <v>227</v>
      </c>
      <c r="AR12" s="25">
        <v>176</v>
      </c>
      <c r="AS12" s="25">
        <v>183</v>
      </c>
      <c r="AT12" s="25">
        <v>141</v>
      </c>
      <c r="AU12" s="25">
        <v>149</v>
      </c>
      <c r="AV12" s="25">
        <v>186</v>
      </c>
      <c r="AW12" s="25">
        <v>170</v>
      </c>
      <c r="AX12" s="25">
        <v>257</v>
      </c>
      <c r="AY12" s="25">
        <v>225</v>
      </c>
      <c r="AZ12" s="25">
        <v>205</v>
      </c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18"/>
      <c r="BQ12" s="25"/>
      <c r="BR12" s="25"/>
      <c r="BS12" s="25"/>
      <c r="BT12" s="25"/>
      <c r="BU12" s="25"/>
      <c r="BV12" s="25"/>
      <c r="BW12" s="25"/>
      <c r="BX12" s="51"/>
      <c r="BY12" s="51"/>
      <c r="BZ12" s="51"/>
      <c r="CA12" s="51"/>
      <c r="CB12" s="51"/>
      <c r="CC12" s="51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18"/>
      <c r="DT12" s="18">
        <v>8</v>
      </c>
      <c r="DU12" s="34">
        <f t="shared" si="12"/>
        <v>8</v>
      </c>
      <c r="DV12" s="34">
        <f t="shared" si="9"/>
        <v>8</v>
      </c>
      <c r="DW12" s="17"/>
      <c r="DX12" s="18">
        <v>1</v>
      </c>
      <c r="DY12" s="18"/>
      <c r="DZ12" s="18"/>
      <c r="EA12" s="17"/>
      <c r="EB12" s="18">
        <v>6</v>
      </c>
      <c r="EC12" s="17"/>
      <c r="ED12" s="18">
        <f t="shared" si="10"/>
        <v>8</v>
      </c>
      <c r="EE12" s="18" t="str">
        <f t="shared" si="11"/>
        <v>(8)</v>
      </c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s="24" customFormat="1" ht="15.75" customHeight="1">
      <c r="A13" s="30" t="str">
        <f t="shared" si="0"/>
        <v>9(9)</v>
      </c>
      <c r="B13" s="44" t="s">
        <v>91</v>
      </c>
      <c r="C13" s="49" t="s">
        <v>36</v>
      </c>
      <c r="D13" s="41">
        <f t="shared" si="1"/>
        <v>167.19230769230768</v>
      </c>
      <c r="E13"/>
      <c r="F13" s="25">
        <f t="shared" si="2"/>
        <v>26</v>
      </c>
      <c r="G13" s="15">
        <f t="shared" si="3"/>
        <v>4347</v>
      </c>
      <c r="H13"/>
      <c r="I13" s="25">
        <f t="shared" si="4"/>
        <v>0</v>
      </c>
      <c r="J13" s="25">
        <f t="shared" si="5"/>
        <v>0</v>
      </c>
      <c r="K13" s="25">
        <f t="shared" si="6"/>
        <v>0</v>
      </c>
      <c r="L13" s="25">
        <f t="shared" si="7"/>
        <v>0</v>
      </c>
      <c r="M13" s="59">
        <f t="shared" si="8"/>
        <v>0</v>
      </c>
      <c r="N13" s="51">
        <v>225</v>
      </c>
      <c r="O13" s="51">
        <v>177</v>
      </c>
      <c r="P13" s="51">
        <v>216</v>
      </c>
      <c r="Q13" s="51">
        <v>247</v>
      </c>
      <c r="R13" s="51">
        <v>187</v>
      </c>
      <c r="S13" s="51">
        <v>179</v>
      </c>
      <c r="T13" s="51">
        <v>212</v>
      </c>
      <c r="U13" s="51">
        <v>201</v>
      </c>
      <c r="V13" s="51">
        <v>125</v>
      </c>
      <c r="W13" s="51">
        <v>130</v>
      </c>
      <c r="X13" s="51">
        <v>131</v>
      </c>
      <c r="Y13" s="51">
        <v>144</v>
      </c>
      <c r="Z13" s="51">
        <v>133</v>
      </c>
      <c r="AA13" s="51">
        <v>142</v>
      </c>
      <c r="AB13" s="51">
        <v>173</v>
      </c>
      <c r="AC13" s="51">
        <v>104</v>
      </c>
      <c r="AD13" s="51">
        <v>133</v>
      </c>
      <c r="AE13" s="51">
        <v>142</v>
      </c>
      <c r="AF13" s="51">
        <v>125</v>
      </c>
      <c r="AG13" s="51">
        <v>168</v>
      </c>
      <c r="AH13" s="25">
        <v>139</v>
      </c>
      <c r="AI13" s="25">
        <v>205</v>
      </c>
      <c r="AJ13" s="25">
        <v>153</v>
      </c>
      <c r="AK13" s="25">
        <v>234</v>
      </c>
      <c r="AL13" s="25">
        <v>156</v>
      </c>
      <c r="AM13" s="25">
        <v>166</v>
      </c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18"/>
      <c r="BQ13" s="25"/>
      <c r="BR13" s="25"/>
      <c r="BS13" s="25"/>
      <c r="BT13" s="25"/>
      <c r="BU13" s="25"/>
      <c r="BV13" s="25"/>
      <c r="BW13" s="25"/>
      <c r="BX13" s="51"/>
      <c r="BY13" s="51"/>
      <c r="BZ13" s="51"/>
      <c r="CA13" s="51"/>
      <c r="CB13" s="51"/>
      <c r="CC13" s="51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18"/>
      <c r="DT13" s="18">
        <v>9</v>
      </c>
      <c r="DU13" s="34">
        <f t="shared" si="12"/>
        <v>9</v>
      </c>
      <c r="DV13" s="34">
        <f t="shared" si="9"/>
        <v>9</v>
      </c>
      <c r="DW13" s="17"/>
      <c r="DX13" s="18">
        <v>1</v>
      </c>
      <c r="DY13" s="18"/>
      <c r="DZ13" s="18"/>
      <c r="EA13" s="17"/>
      <c r="EB13" s="18">
        <v>8</v>
      </c>
      <c r="EC13" s="17"/>
      <c r="ED13" s="18">
        <f t="shared" si="10"/>
        <v>9</v>
      </c>
      <c r="EE13" s="18" t="str">
        <f t="shared" si="11"/>
        <v>(9)</v>
      </c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s="24" customFormat="1" ht="15.75" customHeight="1">
      <c r="A14" s="30" t="str">
        <f t="shared" si="0"/>
        <v>10(12)</v>
      </c>
      <c r="B14" s="35" t="s">
        <v>60</v>
      </c>
      <c r="C14" s="69" t="s">
        <v>121</v>
      </c>
      <c r="D14" s="70">
        <f t="shared" si="1"/>
        <v>164.65714285714284</v>
      </c>
      <c r="E14" s="75"/>
      <c r="F14" s="51">
        <f t="shared" si="2"/>
        <v>35</v>
      </c>
      <c r="G14" s="71">
        <f t="shared" si="3"/>
        <v>5763</v>
      </c>
      <c r="H14"/>
      <c r="I14" s="25">
        <f t="shared" si="4"/>
        <v>0</v>
      </c>
      <c r="J14" s="25">
        <f t="shared" si="5"/>
        <v>0</v>
      </c>
      <c r="K14" s="25">
        <f t="shared" si="6"/>
        <v>0</v>
      </c>
      <c r="L14" s="25">
        <f t="shared" si="7"/>
        <v>0</v>
      </c>
      <c r="M14" s="59">
        <f t="shared" si="8"/>
        <v>0</v>
      </c>
      <c r="N14" s="51">
        <v>122</v>
      </c>
      <c r="O14" s="51">
        <v>144</v>
      </c>
      <c r="P14" s="51">
        <v>172</v>
      </c>
      <c r="Q14" s="51">
        <v>141</v>
      </c>
      <c r="R14" s="51">
        <v>212</v>
      </c>
      <c r="S14" s="51">
        <v>179</v>
      </c>
      <c r="T14" s="51">
        <v>202</v>
      </c>
      <c r="U14" s="51">
        <v>108</v>
      </c>
      <c r="V14" s="51">
        <v>180</v>
      </c>
      <c r="W14" s="51">
        <v>152</v>
      </c>
      <c r="X14" s="51">
        <v>149</v>
      </c>
      <c r="Y14" s="51">
        <v>138</v>
      </c>
      <c r="Z14" s="51">
        <v>145</v>
      </c>
      <c r="AA14" s="51">
        <v>192</v>
      </c>
      <c r="AB14" s="51">
        <v>179</v>
      </c>
      <c r="AC14" s="51">
        <v>131</v>
      </c>
      <c r="AD14" s="51">
        <v>142</v>
      </c>
      <c r="AE14" s="51">
        <v>148</v>
      </c>
      <c r="AF14" s="51">
        <v>156</v>
      </c>
      <c r="AG14" s="51">
        <v>170</v>
      </c>
      <c r="AH14" s="25">
        <v>147</v>
      </c>
      <c r="AI14" s="25">
        <v>150</v>
      </c>
      <c r="AJ14" s="25">
        <v>158</v>
      </c>
      <c r="AK14" s="25">
        <v>100</v>
      </c>
      <c r="AL14" s="25">
        <v>144</v>
      </c>
      <c r="AM14" s="25">
        <v>171</v>
      </c>
      <c r="AN14" s="25">
        <v>135</v>
      </c>
      <c r="AO14" s="25">
        <v>157</v>
      </c>
      <c r="AP14" s="25">
        <v>200</v>
      </c>
      <c r="AQ14" s="25">
        <v>161</v>
      </c>
      <c r="AR14" s="25">
        <v>231</v>
      </c>
      <c r="AS14" s="25">
        <v>212</v>
      </c>
      <c r="AT14" s="25">
        <v>222</v>
      </c>
      <c r="AU14" s="25">
        <v>225</v>
      </c>
      <c r="AV14" s="25">
        <v>188</v>
      </c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18"/>
      <c r="BQ14" s="25"/>
      <c r="BR14" s="25"/>
      <c r="BS14" s="25"/>
      <c r="BT14" s="25"/>
      <c r="BU14" s="25"/>
      <c r="BV14" s="25"/>
      <c r="BW14" s="25"/>
      <c r="BX14" s="51"/>
      <c r="BY14" s="51"/>
      <c r="BZ14" s="51"/>
      <c r="CA14" s="51"/>
      <c r="CB14" s="51"/>
      <c r="CC14" s="51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18"/>
      <c r="DT14" s="18">
        <v>12</v>
      </c>
      <c r="DU14" s="34">
        <f t="shared" si="12"/>
        <v>10</v>
      </c>
      <c r="DV14" s="34">
        <f t="shared" si="9"/>
        <v>10</v>
      </c>
      <c r="DW14" s="17"/>
      <c r="DX14" s="18">
        <v>1</v>
      </c>
      <c r="DY14" s="18"/>
      <c r="DZ14" s="18"/>
      <c r="EA14" s="17"/>
      <c r="EB14" s="18">
        <v>12</v>
      </c>
      <c r="EC14" s="17"/>
      <c r="ED14" s="18">
        <f t="shared" si="10"/>
        <v>10</v>
      </c>
      <c r="EE14" s="18" t="str">
        <f t="shared" si="11"/>
        <v>(12)</v>
      </c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s="24" customFormat="1" ht="15.75" customHeight="1">
      <c r="A15" s="30" t="str">
        <f t="shared" si="0"/>
        <v>11(13)</v>
      </c>
      <c r="B15" s="35" t="s">
        <v>100</v>
      </c>
      <c r="C15" s="69" t="s">
        <v>123</v>
      </c>
      <c r="D15" s="70">
        <f t="shared" si="1"/>
        <v>156.52777777777777</v>
      </c>
      <c r="E15" s="75"/>
      <c r="F15" s="51">
        <f t="shared" si="2"/>
        <v>36</v>
      </c>
      <c r="G15" s="71">
        <f t="shared" si="3"/>
        <v>5635</v>
      </c>
      <c r="H15"/>
      <c r="I15" s="25">
        <f t="shared" si="4"/>
        <v>0</v>
      </c>
      <c r="J15" s="25">
        <f t="shared" si="5"/>
        <v>0</v>
      </c>
      <c r="K15" s="25">
        <f t="shared" si="6"/>
        <v>0</v>
      </c>
      <c r="L15" s="25">
        <f t="shared" si="7"/>
        <v>0</v>
      </c>
      <c r="M15" s="59">
        <f t="shared" si="8"/>
        <v>0</v>
      </c>
      <c r="N15" s="51">
        <v>78</v>
      </c>
      <c r="O15" s="51">
        <v>114</v>
      </c>
      <c r="P15" s="51">
        <v>133</v>
      </c>
      <c r="Q15" s="51">
        <v>172</v>
      </c>
      <c r="R15" s="51">
        <v>133</v>
      </c>
      <c r="S15" s="51">
        <v>201</v>
      </c>
      <c r="T15" s="51">
        <v>215</v>
      </c>
      <c r="U15" s="51">
        <v>251</v>
      </c>
      <c r="V15" s="51">
        <v>173</v>
      </c>
      <c r="W15" s="51">
        <v>160</v>
      </c>
      <c r="X15" s="51">
        <v>87</v>
      </c>
      <c r="Y15" s="51">
        <v>171</v>
      </c>
      <c r="Z15" s="51">
        <v>182</v>
      </c>
      <c r="AA15" s="51">
        <v>197</v>
      </c>
      <c r="AB15" s="51">
        <v>105</v>
      </c>
      <c r="AC15" s="51">
        <v>142</v>
      </c>
      <c r="AD15" s="51">
        <v>113</v>
      </c>
      <c r="AE15" s="51">
        <v>187</v>
      </c>
      <c r="AF15" s="51">
        <v>144</v>
      </c>
      <c r="AG15" s="51">
        <v>216</v>
      </c>
      <c r="AH15" s="25">
        <v>81</v>
      </c>
      <c r="AI15" s="25">
        <v>128</v>
      </c>
      <c r="AJ15" s="25">
        <v>175</v>
      </c>
      <c r="AK15" s="25">
        <v>171</v>
      </c>
      <c r="AL15" s="25">
        <v>171</v>
      </c>
      <c r="AM15" s="25">
        <v>159</v>
      </c>
      <c r="AN15" s="25">
        <v>168</v>
      </c>
      <c r="AO15" s="25">
        <v>181</v>
      </c>
      <c r="AP15" s="25">
        <v>109</v>
      </c>
      <c r="AQ15" s="25">
        <v>144</v>
      </c>
      <c r="AR15" s="25">
        <v>135</v>
      </c>
      <c r="AS15" s="25">
        <v>231</v>
      </c>
      <c r="AT15" s="25">
        <v>152</v>
      </c>
      <c r="AU15" s="25">
        <v>192</v>
      </c>
      <c r="AV15" s="25">
        <v>146</v>
      </c>
      <c r="AW15" s="25">
        <v>118</v>
      </c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18"/>
      <c r="BQ15" s="25"/>
      <c r="BR15" s="25"/>
      <c r="BS15" s="51"/>
      <c r="BT15" s="51"/>
      <c r="BU15" s="51"/>
      <c r="BV15" s="51"/>
      <c r="BW15" s="51"/>
      <c r="BX15" s="51"/>
      <c r="BY15" s="51"/>
      <c r="BZ15" s="51"/>
      <c r="CA15" s="51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18"/>
      <c r="DT15" s="18">
        <v>13</v>
      </c>
      <c r="DU15" s="34">
        <f t="shared" si="12"/>
        <v>11</v>
      </c>
      <c r="DV15" s="34">
        <f t="shared" si="9"/>
        <v>11</v>
      </c>
      <c r="DW15" s="17"/>
      <c r="DX15" s="18">
        <v>1</v>
      </c>
      <c r="DY15" s="18"/>
      <c r="DZ15" s="18"/>
      <c r="EA15" s="17"/>
      <c r="EB15" s="18">
        <v>15</v>
      </c>
      <c r="EC15" s="17"/>
      <c r="ED15" s="18">
        <f t="shared" si="10"/>
        <v>11</v>
      </c>
      <c r="EE15" s="18" t="str">
        <f t="shared" si="11"/>
        <v>(13)</v>
      </c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s="24" customFormat="1" ht="15.75" customHeight="1">
      <c r="A16" s="30" t="str">
        <f t="shared" si="0"/>
        <v>12(10)</v>
      </c>
      <c r="B16" s="44" t="s">
        <v>126</v>
      </c>
      <c r="C16" s="49" t="s">
        <v>47</v>
      </c>
      <c r="D16" s="41">
        <f t="shared" si="1"/>
        <v>154.3913043478261</v>
      </c>
      <c r="E16"/>
      <c r="F16" s="25">
        <f t="shared" si="2"/>
        <v>23</v>
      </c>
      <c r="G16" s="15">
        <f t="shared" si="3"/>
        <v>3551</v>
      </c>
      <c r="H16"/>
      <c r="I16" s="25">
        <f t="shared" si="4"/>
        <v>0</v>
      </c>
      <c r="J16" s="25">
        <f t="shared" si="5"/>
        <v>0</v>
      </c>
      <c r="K16" s="25">
        <f t="shared" si="6"/>
        <v>0</v>
      </c>
      <c r="L16" s="25">
        <f t="shared" si="7"/>
        <v>0</v>
      </c>
      <c r="M16" s="59">
        <f t="shared" si="8"/>
        <v>0</v>
      </c>
      <c r="N16" s="51">
        <v>168</v>
      </c>
      <c r="O16" s="51">
        <v>188</v>
      </c>
      <c r="P16" s="51">
        <v>123</v>
      </c>
      <c r="Q16" s="51">
        <v>235</v>
      </c>
      <c r="R16" s="51">
        <v>201</v>
      </c>
      <c r="S16" s="51">
        <v>197</v>
      </c>
      <c r="T16" s="51">
        <v>188</v>
      </c>
      <c r="U16" s="51">
        <v>190</v>
      </c>
      <c r="V16" s="51">
        <v>110</v>
      </c>
      <c r="W16" s="51">
        <v>74</v>
      </c>
      <c r="X16" s="51">
        <v>181</v>
      </c>
      <c r="Y16" s="51">
        <v>161</v>
      </c>
      <c r="Z16" s="51">
        <v>135</v>
      </c>
      <c r="AA16" s="51">
        <v>83</v>
      </c>
      <c r="AB16" s="51">
        <v>161</v>
      </c>
      <c r="AC16" s="51">
        <v>157</v>
      </c>
      <c r="AD16" s="51">
        <v>197</v>
      </c>
      <c r="AE16" s="51">
        <v>118</v>
      </c>
      <c r="AF16" s="51">
        <v>104</v>
      </c>
      <c r="AG16" s="51">
        <v>170</v>
      </c>
      <c r="AH16" s="25">
        <v>137</v>
      </c>
      <c r="AI16" s="25">
        <v>144</v>
      </c>
      <c r="AJ16" s="25">
        <v>129</v>
      </c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18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18"/>
      <c r="DT16" s="18">
        <v>10</v>
      </c>
      <c r="DU16" s="34">
        <f t="shared" si="12"/>
        <v>12</v>
      </c>
      <c r="DV16" s="34">
        <f t="shared" si="9"/>
        <v>12</v>
      </c>
      <c r="DW16" s="17"/>
      <c r="DX16" s="18">
        <v>1</v>
      </c>
      <c r="DY16" s="18"/>
      <c r="DZ16" s="18"/>
      <c r="EA16" s="17"/>
      <c r="EB16" s="18">
        <v>21</v>
      </c>
      <c r="EC16" s="17"/>
      <c r="ED16" s="18">
        <f t="shared" si="10"/>
        <v>12</v>
      </c>
      <c r="EE16" s="18" t="str">
        <f t="shared" si="11"/>
        <v>(10)</v>
      </c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s="24" customFormat="1" ht="15.75" customHeight="1">
      <c r="A17" s="30" t="str">
        <f t="shared" si="0"/>
        <v>13(15)</v>
      </c>
      <c r="B17" s="44" t="s">
        <v>202</v>
      </c>
      <c r="C17" s="49" t="s">
        <v>34</v>
      </c>
      <c r="D17" s="41">
        <f t="shared" si="1"/>
        <v>153.5</v>
      </c>
      <c r="E17"/>
      <c r="F17" s="25">
        <f t="shared" si="2"/>
        <v>6</v>
      </c>
      <c r="G17" s="15">
        <f t="shared" si="3"/>
        <v>921</v>
      </c>
      <c r="H17"/>
      <c r="I17" s="25">
        <f t="shared" si="4"/>
        <v>0</v>
      </c>
      <c r="J17" s="25">
        <f t="shared" si="5"/>
        <v>0</v>
      </c>
      <c r="K17" s="25">
        <f t="shared" si="6"/>
        <v>0</v>
      </c>
      <c r="L17" s="25">
        <f t="shared" si="7"/>
        <v>0</v>
      </c>
      <c r="M17" s="59">
        <f t="shared" si="8"/>
        <v>0</v>
      </c>
      <c r="N17" s="51">
        <v>168</v>
      </c>
      <c r="O17" s="51">
        <v>128</v>
      </c>
      <c r="P17" s="51">
        <v>224</v>
      </c>
      <c r="Q17" s="51">
        <v>107</v>
      </c>
      <c r="R17" s="51">
        <v>145</v>
      </c>
      <c r="S17" s="51">
        <v>149</v>
      </c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18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18"/>
      <c r="DT17" s="18">
        <v>15</v>
      </c>
      <c r="DU17" s="34">
        <f t="shared" si="12"/>
        <v>13</v>
      </c>
      <c r="DV17" s="34">
        <f t="shared" si="9"/>
        <v>13</v>
      </c>
      <c r="DW17" s="17"/>
      <c r="DX17" s="18">
        <v>1</v>
      </c>
      <c r="DY17" s="18"/>
      <c r="DZ17" s="18"/>
      <c r="EA17" s="17"/>
      <c r="EB17" s="18">
        <v>3</v>
      </c>
      <c r="EC17" s="17"/>
      <c r="ED17" s="18">
        <f t="shared" si="10"/>
        <v>13</v>
      </c>
      <c r="EE17" s="18" t="str">
        <f t="shared" si="11"/>
        <v>(15)</v>
      </c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s="24" customFormat="1" ht="15.75" customHeight="1">
      <c r="A18" s="30" t="str">
        <f t="shared" si="0"/>
        <v>14(14)</v>
      </c>
      <c r="B18" s="35" t="s">
        <v>53</v>
      </c>
      <c r="C18" s="69" t="s">
        <v>47</v>
      </c>
      <c r="D18" s="70">
        <f t="shared" si="1"/>
        <v>153.125</v>
      </c>
      <c r="E18" s="75"/>
      <c r="F18" s="51">
        <f t="shared" si="2"/>
        <v>16</v>
      </c>
      <c r="G18" s="71">
        <f t="shared" si="3"/>
        <v>2450</v>
      </c>
      <c r="H18"/>
      <c r="I18" s="25">
        <f t="shared" si="4"/>
        <v>0</v>
      </c>
      <c r="J18" s="25">
        <f t="shared" si="5"/>
        <v>0</v>
      </c>
      <c r="K18" s="25">
        <f t="shared" si="6"/>
        <v>0</v>
      </c>
      <c r="L18" s="25">
        <f t="shared" si="7"/>
        <v>0</v>
      </c>
      <c r="M18" s="59">
        <f t="shared" si="8"/>
        <v>0</v>
      </c>
      <c r="N18" s="51">
        <v>129</v>
      </c>
      <c r="O18" s="51">
        <v>134</v>
      </c>
      <c r="P18" s="51">
        <v>80</v>
      </c>
      <c r="Q18" s="51">
        <v>129</v>
      </c>
      <c r="R18" s="51">
        <v>137</v>
      </c>
      <c r="S18" s="51">
        <v>234</v>
      </c>
      <c r="T18" s="51">
        <v>170</v>
      </c>
      <c r="U18" s="51">
        <v>103</v>
      </c>
      <c r="V18" s="51">
        <v>67</v>
      </c>
      <c r="W18" s="51">
        <v>143</v>
      </c>
      <c r="X18" s="51">
        <v>174</v>
      </c>
      <c r="Y18" s="51">
        <v>251</v>
      </c>
      <c r="Z18" s="51">
        <v>211</v>
      </c>
      <c r="AA18" s="51">
        <v>196</v>
      </c>
      <c r="AB18" s="51">
        <v>145</v>
      </c>
      <c r="AC18" s="51">
        <v>147</v>
      </c>
      <c r="AD18" s="51"/>
      <c r="AE18" s="51"/>
      <c r="AF18" s="51"/>
      <c r="AG18" s="51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18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18"/>
      <c r="DT18" s="18">
        <v>14</v>
      </c>
      <c r="DU18" s="34">
        <f t="shared" si="12"/>
        <v>14</v>
      </c>
      <c r="DV18" s="34">
        <f t="shared" si="9"/>
        <v>14</v>
      </c>
      <c r="DW18" s="17"/>
      <c r="DX18" s="18">
        <v>1</v>
      </c>
      <c r="DY18" s="18"/>
      <c r="DZ18" s="18"/>
      <c r="EA18" s="17"/>
      <c r="EB18" s="18">
        <v>7</v>
      </c>
      <c r="EC18" s="17"/>
      <c r="ED18" s="18">
        <f t="shared" si="10"/>
        <v>14</v>
      </c>
      <c r="EE18" s="18" t="str">
        <f t="shared" si="11"/>
        <v>(14)</v>
      </c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s="24" customFormat="1" ht="15.75" customHeight="1">
      <c r="A19" s="30" t="str">
        <f t="shared" si="0"/>
        <v>15(11)</v>
      </c>
      <c r="B19" s="44" t="s">
        <v>270</v>
      </c>
      <c r="C19" s="49" t="s">
        <v>47</v>
      </c>
      <c r="D19" s="41">
        <f t="shared" si="1"/>
        <v>152</v>
      </c>
      <c r="E19"/>
      <c r="F19" s="25">
        <f t="shared" si="2"/>
        <v>26</v>
      </c>
      <c r="G19" s="15">
        <f t="shared" si="3"/>
        <v>3952</v>
      </c>
      <c r="H19"/>
      <c r="I19" s="25">
        <f t="shared" si="4"/>
        <v>0</v>
      </c>
      <c r="J19" s="25">
        <f t="shared" si="5"/>
        <v>0</v>
      </c>
      <c r="K19" s="25">
        <f t="shared" si="6"/>
        <v>0</v>
      </c>
      <c r="L19" s="25">
        <f t="shared" si="7"/>
        <v>0</v>
      </c>
      <c r="M19" s="59">
        <f t="shared" si="8"/>
        <v>0</v>
      </c>
      <c r="N19" s="51">
        <v>157</v>
      </c>
      <c r="O19" s="51">
        <v>122</v>
      </c>
      <c r="P19" s="51">
        <v>112</v>
      </c>
      <c r="Q19" s="51">
        <v>141</v>
      </c>
      <c r="R19" s="51">
        <v>191</v>
      </c>
      <c r="S19" s="51">
        <v>109</v>
      </c>
      <c r="T19" s="51">
        <v>194</v>
      </c>
      <c r="U19" s="51">
        <v>148</v>
      </c>
      <c r="V19" s="51">
        <v>184</v>
      </c>
      <c r="W19" s="51">
        <v>155</v>
      </c>
      <c r="X19" s="51">
        <v>164</v>
      </c>
      <c r="Y19" s="51">
        <v>170</v>
      </c>
      <c r="Z19" s="51">
        <v>135</v>
      </c>
      <c r="AA19" s="51">
        <v>141</v>
      </c>
      <c r="AB19" s="51">
        <v>156</v>
      </c>
      <c r="AC19" s="51">
        <v>145</v>
      </c>
      <c r="AD19" s="51">
        <v>148</v>
      </c>
      <c r="AE19" s="51">
        <v>109</v>
      </c>
      <c r="AF19" s="51">
        <v>182</v>
      </c>
      <c r="AG19" s="51">
        <v>167</v>
      </c>
      <c r="AH19" s="25">
        <v>221</v>
      </c>
      <c r="AI19" s="25">
        <v>188</v>
      </c>
      <c r="AJ19" s="25">
        <v>165</v>
      </c>
      <c r="AK19" s="25">
        <v>170</v>
      </c>
      <c r="AL19" s="25">
        <v>59</v>
      </c>
      <c r="AM19" s="25">
        <v>119</v>
      </c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18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18"/>
      <c r="DT19" s="18">
        <v>11</v>
      </c>
      <c r="DU19" s="34">
        <f t="shared" si="12"/>
        <v>15</v>
      </c>
      <c r="DV19" s="34">
        <f t="shared" si="9"/>
        <v>15</v>
      </c>
      <c r="DW19" s="17"/>
      <c r="DX19" s="18">
        <v>1</v>
      </c>
      <c r="DY19" s="18"/>
      <c r="DZ19" s="18"/>
      <c r="EA19" s="17"/>
      <c r="EB19" s="18">
        <v>17</v>
      </c>
      <c r="EC19" s="17"/>
      <c r="ED19" s="18">
        <f t="shared" si="10"/>
        <v>15</v>
      </c>
      <c r="EE19" s="18" t="str">
        <f t="shared" si="11"/>
        <v>(11)</v>
      </c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s="24" customFormat="1" ht="15.75" customHeight="1">
      <c r="A20" s="30" t="str">
        <f t="shared" si="0"/>
        <v>16(16)</v>
      </c>
      <c r="B20" s="44" t="s">
        <v>57</v>
      </c>
      <c r="C20" s="49" t="s">
        <v>55</v>
      </c>
      <c r="D20" s="41">
        <f t="shared" si="1"/>
        <v>150.025</v>
      </c>
      <c r="E20"/>
      <c r="F20" s="25">
        <f t="shared" si="2"/>
        <v>40</v>
      </c>
      <c r="G20" s="15">
        <f t="shared" si="3"/>
        <v>6001</v>
      </c>
      <c r="H20"/>
      <c r="I20" s="25">
        <f t="shared" si="4"/>
        <v>0</v>
      </c>
      <c r="J20" s="25">
        <f t="shared" si="5"/>
        <v>0</v>
      </c>
      <c r="K20" s="25">
        <f t="shared" si="6"/>
        <v>0</v>
      </c>
      <c r="L20" s="25">
        <f t="shared" si="7"/>
        <v>0</v>
      </c>
      <c r="M20" s="59">
        <f t="shared" si="8"/>
        <v>0</v>
      </c>
      <c r="N20" s="51">
        <v>205</v>
      </c>
      <c r="O20" s="51">
        <v>235</v>
      </c>
      <c r="P20" s="51">
        <v>188</v>
      </c>
      <c r="Q20" s="51">
        <v>210</v>
      </c>
      <c r="R20" s="51">
        <v>213</v>
      </c>
      <c r="S20" s="51">
        <v>136</v>
      </c>
      <c r="T20" s="51">
        <v>138</v>
      </c>
      <c r="U20" s="51">
        <v>125</v>
      </c>
      <c r="V20" s="51">
        <v>193</v>
      </c>
      <c r="W20" s="51">
        <v>149</v>
      </c>
      <c r="X20" s="51">
        <v>173</v>
      </c>
      <c r="Y20" s="51">
        <v>105</v>
      </c>
      <c r="Z20" s="51">
        <v>212</v>
      </c>
      <c r="AA20" s="51">
        <v>144</v>
      </c>
      <c r="AB20" s="51">
        <v>126</v>
      </c>
      <c r="AC20" s="51">
        <v>144</v>
      </c>
      <c r="AD20" s="51">
        <v>150</v>
      </c>
      <c r="AE20" s="51">
        <v>207</v>
      </c>
      <c r="AF20" s="51">
        <v>86</v>
      </c>
      <c r="AG20" s="51">
        <v>129</v>
      </c>
      <c r="AH20" s="25">
        <v>92</v>
      </c>
      <c r="AI20" s="25">
        <v>109</v>
      </c>
      <c r="AJ20" s="25">
        <v>62</v>
      </c>
      <c r="AK20" s="25">
        <v>133</v>
      </c>
      <c r="AL20" s="25">
        <v>182</v>
      </c>
      <c r="AM20" s="25">
        <v>111</v>
      </c>
      <c r="AN20" s="25">
        <v>156</v>
      </c>
      <c r="AO20" s="25">
        <v>147</v>
      </c>
      <c r="AP20" s="25">
        <v>163</v>
      </c>
      <c r="AQ20" s="25">
        <v>165</v>
      </c>
      <c r="AR20" s="25">
        <v>143</v>
      </c>
      <c r="AS20" s="25">
        <v>191</v>
      </c>
      <c r="AT20" s="25">
        <v>148</v>
      </c>
      <c r="AU20" s="25">
        <v>111</v>
      </c>
      <c r="AV20" s="25">
        <v>173</v>
      </c>
      <c r="AW20" s="25">
        <v>107</v>
      </c>
      <c r="AX20" s="25">
        <v>121</v>
      </c>
      <c r="AY20" s="25">
        <v>145</v>
      </c>
      <c r="AZ20" s="25">
        <v>102</v>
      </c>
      <c r="BA20" s="25">
        <v>172</v>
      </c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18"/>
      <c r="BQ20" s="25"/>
      <c r="BR20" s="25"/>
      <c r="BS20" s="25"/>
      <c r="BT20" s="25"/>
      <c r="BU20" s="25"/>
      <c r="BV20" s="25"/>
      <c r="BW20" s="25"/>
      <c r="BX20" s="51"/>
      <c r="BY20" s="51"/>
      <c r="BZ20" s="51"/>
      <c r="CA20" s="51"/>
      <c r="CB20" s="51"/>
      <c r="CC20" s="51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18"/>
      <c r="DT20" s="18">
        <v>16</v>
      </c>
      <c r="DU20" s="34">
        <f t="shared" si="12"/>
        <v>16</v>
      </c>
      <c r="DV20" s="34">
        <f t="shared" si="9"/>
        <v>16</v>
      </c>
      <c r="DW20" s="17"/>
      <c r="DX20" s="18">
        <v>1</v>
      </c>
      <c r="DY20" s="18"/>
      <c r="DZ20" s="18"/>
      <c r="EA20" s="17"/>
      <c r="EB20" s="18">
        <v>18</v>
      </c>
      <c r="EC20" s="17"/>
      <c r="ED20" s="18">
        <f t="shared" si="10"/>
        <v>16</v>
      </c>
      <c r="EE20" s="18" t="str">
        <f t="shared" si="11"/>
        <v>(16)</v>
      </c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s="24" customFormat="1" ht="15.75" customHeight="1">
      <c r="A21" s="30" t="str">
        <f t="shared" si="0"/>
        <v>16(18)</v>
      </c>
      <c r="B21" s="76" t="s">
        <v>114</v>
      </c>
      <c r="C21" s="69" t="s">
        <v>55</v>
      </c>
      <c r="D21" s="70">
        <f t="shared" si="1"/>
        <v>150.025</v>
      </c>
      <c r="E21" s="75"/>
      <c r="F21" s="51">
        <f t="shared" si="2"/>
        <v>40</v>
      </c>
      <c r="G21" s="71">
        <f t="shared" si="3"/>
        <v>6001</v>
      </c>
      <c r="H21"/>
      <c r="I21" s="25">
        <f t="shared" si="4"/>
        <v>0</v>
      </c>
      <c r="J21" s="25">
        <f t="shared" si="5"/>
        <v>0</v>
      </c>
      <c r="K21" s="25">
        <f t="shared" si="6"/>
        <v>0</v>
      </c>
      <c r="L21" s="25">
        <f t="shared" si="7"/>
        <v>0</v>
      </c>
      <c r="M21" s="59">
        <f t="shared" si="8"/>
        <v>0</v>
      </c>
      <c r="N21" s="51">
        <v>112</v>
      </c>
      <c r="O21" s="51">
        <v>164</v>
      </c>
      <c r="P21" s="51">
        <v>187</v>
      </c>
      <c r="Q21" s="51">
        <v>155</v>
      </c>
      <c r="R21" s="51">
        <v>177</v>
      </c>
      <c r="S21" s="51">
        <v>125</v>
      </c>
      <c r="T21" s="51">
        <v>145</v>
      </c>
      <c r="U21" s="51">
        <v>144</v>
      </c>
      <c r="V21" s="51">
        <v>216</v>
      </c>
      <c r="W21" s="51">
        <v>180</v>
      </c>
      <c r="X21" s="51">
        <v>125</v>
      </c>
      <c r="Y21" s="51">
        <v>131</v>
      </c>
      <c r="Z21" s="51">
        <v>177</v>
      </c>
      <c r="AA21" s="51">
        <v>151</v>
      </c>
      <c r="AB21" s="51">
        <v>202</v>
      </c>
      <c r="AC21" s="51">
        <v>135</v>
      </c>
      <c r="AD21" s="51">
        <v>193</v>
      </c>
      <c r="AE21" s="51">
        <v>144</v>
      </c>
      <c r="AF21" s="51">
        <v>158</v>
      </c>
      <c r="AG21" s="51">
        <v>119</v>
      </c>
      <c r="AH21" s="25">
        <v>97</v>
      </c>
      <c r="AI21" s="25">
        <v>74</v>
      </c>
      <c r="AJ21" s="25">
        <v>188</v>
      </c>
      <c r="AK21" s="25">
        <v>175</v>
      </c>
      <c r="AL21" s="25">
        <v>172</v>
      </c>
      <c r="AM21" s="25">
        <v>118</v>
      </c>
      <c r="AN21" s="25">
        <v>173</v>
      </c>
      <c r="AO21" s="25">
        <v>184</v>
      </c>
      <c r="AP21" s="25">
        <v>103</v>
      </c>
      <c r="AQ21" s="25">
        <v>141</v>
      </c>
      <c r="AR21" s="25">
        <v>144</v>
      </c>
      <c r="AS21" s="25">
        <v>108</v>
      </c>
      <c r="AT21" s="25">
        <v>113</v>
      </c>
      <c r="AU21" s="25">
        <v>166</v>
      </c>
      <c r="AV21" s="25">
        <v>126</v>
      </c>
      <c r="AW21" s="25">
        <v>188</v>
      </c>
      <c r="AX21" s="25">
        <v>144</v>
      </c>
      <c r="AY21" s="25">
        <v>109</v>
      </c>
      <c r="AZ21" s="25">
        <v>169</v>
      </c>
      <c r="BA21" s="25">
        <v>169</v>
      </c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18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18"/>
      <c r="DT21" s="18">
        <v>18</v>
      </c>
      <c r="DU21" s="34">
        <f t="shared" si="12"/>
        <v>16</v>
      </c>
      <c r="DV21" s="34">
        <f t="shared" si="9"/>
        <v>17</v>
      </c>
      <c r="DW21" s="17"/>
      <c r="DX21" s="18">
        <v>1</v>
      </c>
      <c r="DY21" s="18"/>
      <c r="DZ21" s="18"/>
      <c r="EA21" s="17"/>
      <c r="EB21" s="18">
        <v>24</v>
      </c>
      <c r="EC21" s="17"/>
      <c r="ED21" s="18">
        <f t="shared" si="10"/>
        <v>16</v>
      </c>
      <c r="EE21" s="18" t="str">
        <f t="shared" si="11"/>
        <v>(18)</v>
      </c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1:256" s="24" customFormat="1" ht="15.75" customHeight="1">
      <c r="A22" s="30" t="str">
        <f t="shared" si="0"/>
        <v>18(19)</v>
      </c>
      <c r="B22" s="44" t="s">
        <v>122</v>
      </c>
      <c r="C22" s="49" t="s">
        <v>123</v>
      </c>
      <c r="D22" s="41">
        <f t="shared" si="1"/>
        <v>148.2</v>
      </c>
      <c r="E22"/>
      <c r="F22" s="25">
        <f t="shared" si="2"/>
        <v>40</v>
      </c>
      <c r="G22" s="15">
        <f t="shared" si="3"/>
        <v>5928</v>
      </c>
      <c r="H22"/>
      <c r="I22" s="25">
        <f t="shared" si="4"/>
        <v>0</v>
      </c>
      <c r="J22" s="25">
        <f t="shared" si="5"/>
        <v>0</v>
      </c>
      <c r="K22" s="25">
        <f t="shared" si="6"/>
        <v>0</v>
      </c>
      <c r="L22" s="25">
        <f t="shared" si="7"/>
        <v>0</v>
      </c>
      <c r="M22" s="59">
        <f t="shared" si="8"/>
        <v>0</v>
      </c>
      <c r="N22" s="51">
        <v>209</v>
      </c>
      <c r="O22" s="51">
        <v>181</v>
      </c>
      <c r="P22" s="51">
        <v>190</v>
      </c>
      <c r="Q22" s="51">
        <v>142</v>
      </c>
      <c r="R22" s="51">
        <v>133</v>
      </c>
      <c r="S22" s="51">
        <v>155</v>
      </c>
      <c r="T22" s="51">
        <v>146</v>
      </c>
      <c r="U22" s="51">
        <v>137</v>
      </c>
      <c r="V22" s="51">
        <v>171</v>
      </c>
      <c r="W22" s="51">
        <v>133</v>
      </c>
      <c r="X22" s="51">
        <v>147</v>
      </c>
      <c r="Y22" s="51">
        <v>102</v>
      </c>
      <c r="Z22" s="51">
        <v>154</v>
      </c>
      <c r="AA22" s="51">
        <v>126</v>
      </c>
      <c r="AB22" s="51">
        <v>205</v>
      </c>
      <c r="AC22" s="51">
        <v>178</v>
      </c>
      <c r="AD22" s="51">
        <v>184</v>
      </c>
      <c r="AE22" s="51">
        <v>108</v>
      </c>
      <c r="AF22" s="51">
        <v>104</v>
      </c>
      <c r="AG22" s="51">
        <v>124</v>
      </c>
      <c r="AH22" s="25">
        <v>145</v>
      </c>
      <c r="AI22" s="25">
        <v>137</v>
      </c>
      <c r="AJ22" s="25">
        <v>167</v>
      </c>
      <c r="AK22" s="25">
        <v>183</v>
      </c>
      <c r="AL22" s="25">
        <v>186</v>
      </c>
      <c r="AM22" s="25">
        <v>158</v>
      </c>
      <c r="AN22" s="25">
        <v>188</v>
      </c>
      <c r="AO22" s="25">
        <v>124</v>
      </c>
      <c r="AP22" s="25">
        <v>158</v>
      </c>
      <c r="AQ22" s="25">
        <v>138</v>
      </c>
      <c r="AR22" s="25">
        <v>85</v>
      </c>
      <c r="AS22" s="25">
        <v>112</v>
      </c>
      <c r="AT22" s="25">
        <v>124</v>
      </c>
      <c r="AU22" s="25">
        <v>120</v>
      </c>
      <c r="AV22" s="25">
        <v>117</v>
      </c>
      <c r="AW22" s="25">
        <v>189</v>
      </c>
      <c r="AX22" s="25">
        <v>113</v>
      </c>
      <c r="AY22" s="25">
        <v>138</v>
      </c>
      <c r="AZ22" s="25">
        <v>135</v>
      </c>
      <c r="BA22" s="25">
        <v>182</v>
      </c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18"/>
      <c r="BQ22" s="25"/>
      <c r="BR22" s="25"/>
      <c r="BS22" s="51"/>
      <c r="BT22" s="51"/>
      <c r="BU22" s="51"/>
      <c r="BV22" s="51"/>
      <c r="BW22" s="51"/>
      <c r="BX22" s="51"/>
      <c r="BY22" s="51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18"/>
      <c r="DT22" s="18">
        <v>19</v>
      </c>
      <c r="DU22" s="34">
        <f t="shared" si="12"/>
        <v>18</v>
      </c>
      <c r="DV22" s="34">
        <f t="shared" si="9"/>
        <v>18</v>
      </c>
      <c r="DW22" s="17"/>
      <c r="DX22" s="18">
        <v>1</v>
      </c>
      <c r="DY22" s="18"/>
      <c r="DZ22" s="18"/>
      <c r="EA22" s="17"/>
      <c r="EB22" s="18">
        <v>9</v>
      </c>
      <c r="EC22" s="17"/>
      <c r="ED22" s="18">
        <f t="shared" si="10"/>
        <v>18</v>
      </c>
      <c r="EE22" s="18" t="str">
        <f t="shared" si="11"/>
        <v>(19)</v>
      </c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spans="1:256" s="24" customFormat="1" ht="15.75" customHeight="1">
      <c r="A23" s="30" t="str">
        <f t="shared" si="0"/>
        <v>19(17)</v>
      </c>
      <c r="B23" s="44" t="s">
        <v>66</v>
      </c>
      <c r="C23" s="49" t="s">
        <v>55</v>
      </c>
      <c r="D23" s="41">
        <f t="shared" si="1"/>
        <v>146.88571428571427</v>
      </c>
      <c r="E23"/>
      <c r="F23" s="25">
        <f t="shared" si="2"/>
        <v>35</v>
      </c>
      <c r="G23" s="15">
        <f t="shared" si="3"/>
        <v>5141</v>
      </c>
      <c r="H23"/>
      <c r="I23" s="25">
        <f t="shared" si="4"/>
        <v>0</v>
      </c>
      <c r="J23" s="25">
        <f t="shared" si="5"/>
        <v>0</v>
      </c>
      <c r="K23" s="25">
        <f t="shared" si="6"/>
        <v>0</v>
      </c>
      <c r="L23" s="25">
        <f t="shared" si="7"/>
        <v>0</v>
      </c>
      <c r="M23" s="59">
        <f t="shared" si="8"/>
        <v>0</v>
      </c>
      <c r="N23" s="51">
        <v>135</v>
      </c>
      <c r="O23" s="51">
        <v>177</v>
      </c>
      <c r="P23" s="51">
        <v>163</v>
      </c>
      <c r="Q23" s="51">
        <v>228</v>
      </c>
      <c r="R23" s="51">
        <v>116</v>
      </c>
      <c r="S23" s="51">
        <v>155</v>
      </c>
      <c r="T23" s="51">
        <v>175</v>
      </c>
      <c r="U23" s="51">
        <v>185</v>
      </c>
      <c r="V23" s="51">
        <v>143</v>
      </c>
      <c r="W23" s="51">
        <v>182</v>
      </c>
      <c r="X23" s="51">
        <v>187</v>
      </c>
      <c r="Y23" s="51">
        <v>141</v>
      </c>
      <c r="Z23" s="51">
        <v>208</v>
      </c>
      <c r="AA23" s="51">
        <v>164</v>
      </c>
      <c r="AB23" s="51">
        <v>146</v>
      </c>
      <c r="AC23" s="51">
        <v>162</v>
      </c>
      <c r="AD23" s="51">
        <v>133</v>
      </c>
      <c r="AE23" s="51">
        <v>78</v>
      </c>
      <c r="AF23" s="51">
        <v>84</v>
      </c>
      <c r="AG23" s="51">
        <v>178</v>
      </c>
      <c r="AH23" s="25">
        <v>114</v>
      </c>
      <c r="AI23" s="25">
        <v>142</v>
      </c>
      <c r="AJ23" s="25">
        <v>131</v>
      </c>
      <c r="AK23" s="25">
        <v>115</v>
      </c>
      <c r="AL23" s="25">
        <v>175</v>
      </c>
      <c r="AM23" s="25">
        <v>114</v>
      </c>
      <c r="AN23" s="25">
        <v>161</v>
      </c>
      <c r="AO23" s="25">
        <v>172</v>
      </c>
      <c r="AP23" s="25">
        <v>99</v>
      </c>
      <c r="AQ23" s="25">
        <v>149</v>
      </c>
      <c r="AR23" s="25">
        <v>108</v>
      </c>
      <c r="AS23" s="25">
        <v>124</v>
      </c>
      <c r="AT23" s="25">
        <v>140</v>
      </c>
      <c r="AU23" s="25">
        <v>155</v>
      </c>
      <c r="AV23" s="25">
        <v>102</v>
      </c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18"/>
      <c r="BQ23" s="25"/>
      <c r="BR23" s="25"/>
      <c r="BS23" s="25"/>
      <c r="BT23" s="25"/>
      <c r="BU23" s="25"/>
      <c r="BV23" s="25"/>
      <c r="BW23" s="25"/>
      <c r="BX23" s="51"/>
      <c r="BY23" s="51"/>
      <c r="BZ23" s="51"/>
      <c r="CA23" s="51"/>
      <c r="CB23" s="51"/>
      <c r="CC23" s="51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18"/>
      <c r="DT23" s="18">
        <v>17</v>
      </c>
      <c r="DU23" s="34">
        <f t="shared" si="12"/>
        <v>19</v>
      </c>
      <c r="DV23" s="34">
        <f t="shared" si="9"/>
        <v>19</v>
      </c>
      <c r="DW23" s="17"/>
      <c r="DX23" s="18">
        <v>1</v>
      </c>
      <c r="DY23" s="18"/>
      <c r="DZ23" s="18"/>
      <c r="EA23" s="17"/>
      <c r="EB23" s="18">
        <v>10</v>
      </c>
      <c r="EC23" s="17"/>
      <c r="ED23" s="18">
        <f t="shared" si="10"/>
        <v>19</v>
      </c>
      <c r="EE23" s="18" t="str">
        <f t="shared" si="11"/>
        <v>(17)</v>
      </c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</row>
    <row r="24" spans="1:256" s="24" customFormat="1" ht="15.75" customHeight="1">
      <c r="A24" s="30" t="str">
        <f t="shared" si="0"/>
        <v>20(20)</v>
      </c>
      <c r="B24" s="44" t="s">
        <v>35</v>
      </c>
      <c r="C24" s="49" t="s">
        <v>36</v>
      </c>
      <c r="D24" s="41">
        <f t="shared" si="1"/>
        <v>145.9111111111111</v>
      </c>
      <c r="E24"/>
      <c r="F24" s="25">
        <f t="shared" si="2"/>
        <v>45</v>
      </c>
      <c r="G24" s="15">
        <f t="shared" si="3"/>
        <v>6566</v>
      </c>
      <c r="H24"/>
      <c r="I24" s="25">
        <f t="shared" si="4"/>
        <v>0</v>
      </c>
      <c r="J24" s="25">
        <f t="shared" si="5"/>
        <v>0</v>
      </c>
      <c r="K24" s="25">
        <f t="shared" si="6"/>
        <v>0</v>
      </c>
      <c r="L24" s="25">
        <f t="shared" si="7"/>
        <v>0</v>
      </c>
      <c r="M24" s="59">
        <f t="shared" si="8"/>
        <v>0</v>
      </c>
      <c r="N24" s="51">
        <v>181</v>
      </c>
      <c r="O24" s="51">
        <v>128</v>
      </c>
      <c r="P24" s="51">
        <v>115</v>
      </c>
      <c r="Q24" s="51">
        <v>90</v>
      </c>
      <c r="R24" s="51">
        <v>134</v>
      </c>
      <c r="S24" s="51">
        <v>106</v>
      </c>
      <c r="T24" s="51">
        <v>87</v>
      </c>
      <c r="U24" s="51">
        <v>105</v>
      </c>
      <c r="V24" s="51">
        <v>166</v>
      </c>
      <c r="W24" s="51">
        <v>111</v>
      </c>
      <c r="X24" s="51">
        <v>196</v>
      </c>
      <c r="Y24" s="51">
        <v>141</v>
      </c>
      <c r="Z24" s="51">
        <v>175</v>
      </c>
      <c r="AA24" s="51">
        <v>92</v>
      </c>
      <c r="AB24" s="51">
        <v>120</v>
      </c>
      <c r="AC24" s="51">
        <v>140</v>
      </c>
      <c r="AD24" s="51">
        <v>115</v>
      </c>
      <c r="AE24" s="51">
        <v>178</v>
      </c>
      <c r="AF24" s="51">
        <v>175</v>
      </c>
      <c r="AG24" s="51">
        <v>165</v>
      </c>
      <c r="AH24" s="25">
        <v>159</v>
      </c>
      <c r="AI24" s="25">
        <v>137</v>
      </c>
      <c r="AJ24" s="25">
        <v>97</v>
      </c>
      <c r="AK24" s="25">
        <v>234</v>
      </c>
      <c r="AL24" s="25">
        <v>80</v>
      </c>
      <c r="AM24" s="25">
        <v>135</v>
      </c>
      <c r="AN24" s="25">
        <v>119</v>
      </c>
      <c r="AO24" s="25">
        <v>155</v>
      </c>
      <c r="AP24" s="25">
        <v>137</v>
      </c>
      <c r="AQ24" s="25">
        <v>141</v>
      </c>
      <c r="AR24" s="25">
        <v>117</v>
      </c>
      <c r="AS24" s="25">
        <v>110</v>
      </c>
      <c r="AT24" s="25">
        <v>191</v>
      </c>
      <c r="AU24" s="25">
        <v>140</v>
      </c>
      <c r="AV24" s="25">
        <v>196</v>
      </c>
      <c r="AW24" s="25">
        <v>232</v>
      </c>
      <c r="AX24" s="25">
        <v>150</v>
      </c>
      <c r="AY24" s="25">
        <v>237</v>
      </c>
      <c r="AZ24" s="25">
        <v>215</v>
      </c>
      <c r="BA24" s="25">
        <v>158</v>
      </c>
      <c r="BB24" s="25">
        <v>133</v>
      </c>
      <c r="BC24" s="25">
        <v>147</v>
      </c>
      <c r="BD24" s="25">
        <v>126</v>
      </c>
      <c r="BE24" s="25">
        <v>144</v>
      </c>
      <c r="BF24" s="25">
        <v>156</v>
      </c>
      <c r="BG24" s="25"/>
      <c r="BH24" s="25"/>
      <c r="BI24" s="25"/>
      <c r="BJ24" s="25"/>
      <c r="BK24" s="25"/>
      <c r="BL24" s="25"/>
      <c r="BM24" s="25"/>
      <c r="BN24" s="25"/>
      <c r="BO24" s="25"/>
      <c r="BP24" s="18"/>
      <c r="BQ24" s="25"/>
      <c r="BR24" s="25"/>
      <c r="BS24" s="25"/>
      <c r="BT24" s="25"/>
      <c r="BU24" s="25"/>
      <c r="BV24" s="25"/>
      <c r="BW24" s="25"/>
      <c r="BX24" s="51"/>
      <c r="BY24" s="51"/>
      <c r="BZ24" s="51"/>
      <c r="CA24" s="51"/>
      <c r="CB24" s="51"/>
      <c r="CC24" s="51"/>
      <c r="CD24" s="25"/>
      <c r="CE24" s="51"/>
      <c r="CF24" s="51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18"/>
      <c r="DT24" s="18">
        <v>20</v>
      </c>
      <c r="DU24" s="34">
        <f t="shared" si="12"/>
        <v>20</v>
      </c>
      <c r="DV24" s="34">
        <f t="shared" si="9"/>
        <v>20</v>
      </c>
      <c r="DW24" s="17"/>
      <c r="DX24" s="18">
        <v>1</v>
      </c>
      <c r="DY24" s="18"/>
      <c r="DZ24" s="18"/>
      <c r="EA24" s="17"/>
      <c r="EB24" s="18">
        <v>22</v>
      </c>
      <c r="EC24" s="17"/>
      <c r="ED24" s="18">
        <f t="shared" si="10"/>
        <v>20</v>
      </c>
      <c r="EE24" s="18" t="str">
        <f t="shared" si="11"/>
        <v>(20)</v>
      </c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5" spans="1:256" s="24" customFormat="1" ht="15.75" customHeight="1">
      <c r="A25" s="30" t="str">
        <f t="shared" si="0"/>
        <v>21(21)</v>
      </c>
      <c r="B25" s="35" t="s">
        <v>146</v>
      </c>
      <c r="C25" s="69" t="s">
        <v>130</v>
      </c>
      <c r="D25" s="70">
        <f t="shared" si="1"/>
        <v>142.4102564102564</v>
      </c>
      <c r="E25" s="75"/>
      <c r="F25" s="51">
        <f t="shared" si="2"/>
        <v>39</v>
      </c>
      <c r="G25" s="71">
        <f t="shared" si="3"/>
        <v>5554</v>
      </c>
      <c r="H25"/>
      <c r="I25" s="25">
        <f t="shared" si="4"/>
        <v>0</v>
      </c>
      <c r="J25" s="25">
        <f t="shared" si="5"/>
        <v>0</v>
      </c>
      <c r="K25" s="25">
        <f t="shared" si="6"/>
        <v>0</v>
      </c>
      <c r="L25" s="25">
        <f t="shared" si="7"/>
        <v>0</v>
      </c>
      <c r="M25" s="59">
        <f t="shared" si="8"/>
        <v>0</v>
      </c>
      <c r="N25" s="51">
        <v>120</v>
      </c>
      <c r="O25" s="51">
        <v>162</v>
      </c>
      <c r="P25" s="51">
        <v>141</v>
      </c>
      <c r="Q25" s="51">
        <v>146</v>
      </c>
      <c r="R25" s="51">
        <v>101</v>
      </c>
      <c r="S25" s="51">
        <v>155</v>
      </c>
      <c r="T25" s="51">
        <v>181</v>
      </c>
      <c r="U25" s="51">
        <v>217</v>
      </c>
      <c r="V25" s="51">
        <v>98</v>
      </c>
      <c r="W25" s="51">
        <v>161</v>
      </c>
      <c r="X25" s="51">
        <v>121</v>
      </c>
      <c r="Y25" s="51">
        <v>194</v>
      </c>
      <c r="Z25" s="51">
        <v>124</v>
      </c>
      <c r="AA25" s="51">
        <v>120</v>
      </c>
      <c r="AB25" s="51">
        <v>189</v>
      </c>
      <c r="AC25" s="51">
        <v>122</v>
      </c>
      <c r="AD25" s="51">
        <v>151</v>
      </c>
      <c r="AE25" s="51">
        <v>128</v>
      </c>
      <c r="AF25" s="51">
        <v>168</v>
      </c>
      <c r="AG25" s="51">
        <v>103</v>
      </c>
      <c r="AH25" s="25">
        <v>150</v>
      </c>
      <c r="AI25" s="25">
        <v>101</v>
      </c>
      <c r="AJ25" s="25">
        <v>196</v>
      </c>
      <c r="AK25" s="25">
        <v>105</v>
      </c>
      <c r="AL25" s="25">
        <v>149</v>
      </c>
      <c r="AM25" s="25">
        <v>192</v>
      </c>
      <c r="AN25" s="25">
        <v>149</v>
      </c>
      <c r="AO25" s="25">
        <v>122</v>
      </c>
      <c r="AP25" s="25">
        <v>105</v>
      </c>
      <c r="AQ25" s="25">
        <v>121</v>
      </c>
      <c r="AR25" s="25">
        <v>170</v>
      </c>
      <c r="AS25" s="25">
        <v>186</v>
      </c>
      <c r="AT25" s="25">
        <v>133</v>
      </c>
      <c r="AU25" s="25">
        <v>84</v>
      </c>
      <c r="AV25" s="25">
        <v>108</v>
      </c>
      <c r="AW25" s="25">
        <v>74</v>
      </c>
      <c r="AX25" s="25">
        <v>151</v>
      </c>
      <c r="AY25" s="25">
        <v>196</v>
      </c>
      <c r="AZ25" s="25">
        <v>160</v>
      </c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18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18"/>
      <c r="DT25" s="18">
        <v>21</v>
      </c>
      <c r="DU25" s="34">
        <f t="shared" si="12"/>
        <v>21</v>
      </c>
      <c r="DV25" s="34">
        <f t="shared" si="9"/>
        <v>21</v>
      </c>
      <c r="DW25" s="17"/>
      <c r="DX25" s="18">
        <v>1</v>
      </c>
      <c r="DY25" s="18"/>
      <c r="DZ25" s="18"/>
      <c r="EA25" s="17"/>
      <c r="EB25" s="18">
        <v>14</v>
      </c>
      <c r="EC25" s="17"/>
      <c r="ED25" s="18">
        <f t="shared" si="10"/>
        <v>21</v>
      </c>
      <c r="EE25" s="18" t="str">
        <f t="shared" si="11"/>
        <v>(21)</v>
      </c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</row>
    <row r="26" spans="1:256" s="24" customFormat="1" ht="15.75" customHeight="1">
      <c r="A26" s="30" t="str">
        <f t="shared" si="0"/>
        <v>22(23)</v>
      </c>
      <c r="B26" s="44" t="s">
        <v>49</v>
      </c>
      <c r="C26" s="49" t="s">
        <v>47</v>
      </c>
      <c r="D26" s="41">
        <f t="shared" si="1"/>
        <v>142.11111111111111</v>
      </c>
      <c r="E26"/>
      <c r="F26" s="25">
        <f t="shared" si="2"/>
        <v>18</v>
      </c>
      <c r="G26" s="15">
        <f t="shared" si="3"/>
        <v>2558</v>
      </c>
      <c r="H26"/>
      <c r="I26" s="25">
        <f t="shared" si="4"/>
        <v>0</v>
      </c>
      <c r="J26" s="25">
        <f t="shared" si="5"/>
        <v>0</v>
      </c>
      <c r="K26" s="25">
        <f t="shared" si="6"/>
        <v>0</v>
      </c>
      <c r="L26" s="25">
        <f t="shared" si="7"/>
        <v>0</v>
      </c>
      <c r="M26" s="59">
        <f t="shared" si="8"/>
        <v>0</v>
      </c>
      <c r="N26" s="51">
        <v>127</v>
      </c>
      <c r="O26" s="51">
        <v>80</v>
      </c>
      <c r="P26" s="51">
        <v>147</v>
      </c>
      <c r="Q26" s="51">
        <v>148</v>
      </c>
      <c r="R26" s="51">
        <v>134</v>
      </c>
      <c r="S26" s="51">
        <v>179</v>
      </c>
      <c r="T26" s="51">
        <v>172</v>
      </c>
      <c r="U26" s="51">
        <v>110</v>
      </c>
      <c r="V26" s="51">
        <v>100</v>
      </c>
      <c r="W26" s="51">
        <v>123</v>
      </c>
      <c r="X26" s="51">
        <v>114</v>
      </c>
      <c r="Y26" s="51">
        <v>93</v>
      </c>
      <c r="Z26" s="51">
        <v>99</v>
      </c>
      <c r="AA26" s="51">
        <v>133</v>
      </c>
      <c r="AB26" s="51">
        <v>236</v>
      </c>
      <c r="AC26" s="51">
        <v>137</v>
      </c>
      <c r="AD26" s="51">
        <v>151</v>
      </c>
      <c r="AE26" s="51">
        <v>275</v>
      </c>
      <c r="AF26" s="51"/>
      <c r="AG26" s="51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18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18"/>
      <c r="DT26" s="18">
        <v>23</v>
      </c>
      <c r="DU26" s="34">
        <f t="shared" si="12"/>
        <v>22</v>
      </c>
      <c r="DV26" s="34">
        <f t="shared" si="9"/>
        <v>22</v>
      </c>
      <c r="DW26" s="17"/>
      <c r="DX26" s="18">
        <v>1</v>
      </c>
      <c r="DY26" s="18"/>
      <c r="DZ26" s="18"/>
      <c r="EA26" s="17"/>
      <c r="EB26" s="18">
        <v>13</v>
      </c>
      <c r="EC26" s="17"/>
      <c r="ED26" s="18">
        <f t="shared" si="10"/>
        <v>22</v>
      </c>
      <c r="EE26" s="18" t="str">
        <f t="shared" si="11"/>
        <v>(23)</v>
      </c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</row>
    <row r="27" spans="1:256" s="24" customFormat="1" ht="15.75" customHeight="1">
      <c r="A27" s="30" t="str">
        <f t="shared" si="0"/>
        <v>23(24)</v>
      </c>
      <c r="B27" s="44" t="s">
        <v>93</v>
      </c>
      <c r="C27" s="49" t="s">
        <v>45</v>
      </c>
      <c r="D27" s="41">
        <f t="shared" si="1"/>
        <v>141.2051282051282</v>
      </c>
      <c r="E27"/>
      <c r="F27" s="25">
        <f t="shared" si="2"/>
        <v>39</v>
      </c>
      <c r="G27" s="15">
        <f t="shared" si="3"/>
        <v>5507</v>
      </c>
      <c r="H27"/>
      <c r="I27" s="25">
        <f t="shared" si="4"/>
        <v>0</v>
      </c>
      <c r="J27" s="25">
        <f t="shared" si="5"/>
        <v>0</v>
      </c>
      <c r="K27" s="25">
        <f t="shared" si="6"/>
        <v>0</v>
      </c>
      <c r="L27" s="25">
        <f t="shared" si="7"/>
        <v>0</v>
      </c>
      <c r="M27" s="59">
        <f t="shared" si="8"/>
        <v>0</v>
      </c>
      <c r="N27" s="51">
        <v>87</v>
      </c>
      <c r="O27" s="51">
        <v>108</v>
      </c>
      <c r="P27" s="51">
        <v>101</v>
      </c>
      <c r="Q27" s="51">
        <v>100</v>
      </c>
      <c r="R27" s="51">
        <v>116</v>
      </c>
      <c r="S27" s="51">
        <v>140</v>
      </c>
      <c r="T27" s="51">
        <v>166</v>
      </c>
      <c r="U27" s="51">
        <v>77</v>
      </c>
      <c r="V27" s="51">
        <v>93</v>
      </c>
      <c r="W27" s="51">
        <v>211</v>
      </c>
      <c r="X27" s="51">
        <v>164</v>
      </c>
      <c r="Y27" s="51">
        <v>153</v>
      </c>
      <c r="Z27" s="51">
        <v>163</v>
      </c>
      <c r="AA27" s="51">
        <v>145</v>
      </c>
      <c r="AB27" s="51">
        <v>145</v>
      </c>
      <c r="AC27" s="51">
        <v>133</v>
      </c>
      <c r="AD27" s="51">
        <v>158</v>
      </c>
      <c r="AE27" s="51">
        <v>158</v>
      </c>
      <c r="AF27" s="51">
        <v>151</v>
      </c>
      <c r="AG27" s="51">
        <v>87</v>
      </c>
      <c r="AH27" s="25">
        <v>158</v>
      </c>
      <c r="AI27" s="25">
        <v>258</v>
      </c>
      <c r="AJ27" s="25">
        <v>208</v>
      </c>
      <c r="AK27" s="25">
        <v>149</v>
      </c>
      <c r="AL27" s="25">
        <v>135</v>
      </c>
      <c r="AM27" s="25">
        <v>140</v>
      </c>
      <c r="AN27" s="25">
        <v>128</v>
      </c>
      <c r="AO27" s="25">
        <v>162</v>
      </c>
      <c r="AP27" s="25">
        <v>108</v>
      </c>
      <c r="AQ27" s="25">
        <v>104</v>
      </c>
      <c r="AR27" s="25">
        <v>87</v>
      </c>
      <c r="AS27" s="25">
        <v>139</v>
      </c>
      <c r="AT27" s="25">
        <v>155</v>
      </c>
      <c r="AU27" s="25">
        <v>212</v>
      </c>
      <c r="AV27" s="25">
        <v>163</v>
      </c>
      <c r="AW27" s="25">
        <v>135</v>
      </c>
      <c r="AX27" s="25">
        <v>166</v>
      </c>
      <c r="AY27" s="25">
        <v>109</v>
      </c>
      <c r="AZ27" s="25">
        <v>135</v>
      </c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18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18"/>
      <c r="DT27" s="18">
        <v>24</v>
      </c>
      <c r="DU27" s="34">
        <f t="shared" si="12"/>
        <v>23</v>
      </c>
      <c r="DV27" s="34">
        <f t="shared" si="9"/>
        <v>23</v>
      </c>
      <c r="DW27" s="17"/>
      <c r="DX27" s="18">
        <v>1</v>
      </c>
      <c r="DY27" s="18"/>
      <c r="DZ27" s="18"/>
      <c r="EA27" s="17"/>
      <c r="EB27" s="18">
        <v>19</v>
      </c>
      <c r="EC27" s="17"/>
      <c r="ED27" s="18">
        <f t="shared" si="10"/>
        <v>23</v>
      </c>
      <c r="EE27" s="18" t="str">
        <f t="shared" si="11"/>
        <v>(24)</v>
      </c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</row>
    <row r="28" spans="1:256" s="24" customFormat="1" ht="15.75" customHeight="1">
      <c r="A28" s="30" t="str">
        <f>DU28&amp;EE28</f>
        <v>24(27)</v>
      </c>
      <c r="B28" s="44" t="s">
        <v>58</v>
      </c>
      <c r="C28" s="49" t="s">
        <v>38</v>
      </c>
      <c r="D28" s="41">
        <f t="shared" si="1"/>
        <v>139.42424242424244</v>
      </c>
      <c r="E28"/>
      <c r="F28" s="25">
        <f t="shared" si="2"/>
        <v>33</v>
      </c>
      <c r="G28" s="15">
        <f t="shared" si="3"/>
        <v>4601</v>
      </c>
      <c r="H28"/>
      <c r="I28" s="25">
        <f t="shared" si="4"/>
        <v>0</v>
      </c>
      <c r="J28" s="25">
        <f t="shared" si="5"/>
        <v>0</v>
      </c>
      <c r="K28" s="25">
        <f t="shared" si="6"/>
        <v>0</v>
      </c>
      <c r="L28" s="25">
        <f t="shared" si="7"/>
        <v>0</v>
      </c>
      <c r="M28" s="59">
        <f t="shared" si="8"/>
        <v>0</v>
      </c>
      <c r="N28" s="51">
        <v>132</v>
      </c>
      <c r="O28" s="51">
        <v>210</v>
      </c>
      <c r="P28" s="51">
        <v>183</v>
      </c>
      <c r="Q28" s="51">
        <v>106</v>
      </c>
      <c r="R28" s="51">
        <v>117</v>
      </c>
      <c r="S28" s="51">
        <v>120</v>
      </c>
      <c r="T28" s="51">
        <v>105</v>
      </c>
      <c r="U28" s="51">
        <v>122</v>
      </c>
      <c r="V28" s="51">
        <v>152</v>
      </c>
      <c r="W28" s="51">
        <v>159</v>
      </c>
      <c r="X28" s="51">
        <v>164</v>
      </c>
      <c r="Y28" s="51">
        <v>99</v>
      </c>
      <c r="Z28" s="51">
        <v>146</v>
      </c>
      <c r="AA28" s="51">
        <v>116</v>
      </c>
      <c r="AB28" s="51">
        <v>107</v>
      </c>
      <c r="AC28" s="51">
        <v>67</v>
      </c>
      <c r="AD28" s="51">
        <v>195</v>
      </c>
      <c r="AE28" s="51">
        <v>130</v>
      </c>
      <c r="AF28" s="51">
        <v>108</v>
      </c>
      <c r="AG28" s="51">
        <v>138</v>
      </c>
      <c r="AH28" s="25">
        <v>201</v>
      </c>
      <c r="AI28" s="25">
        <v>102</v>
      </c>
      <c r="AJ28" s="25">
        <v>136</v>
      </c>
      <c r="AK28" s="25">
        <v>80</v>
      </c>
      <c r="AL28" s="25">
        <v>136</v>
      </c>
      <c r="AM28" s="25">
        <v>190</v>
      </c>
      <c r="AN28" s="25">
        <v>139</v>
      </c>
      <c r="AO28" s="25">
        <v>146</v>
      </c>
      <c r="AP28" s="25">
        <v>149</v>
      </c>
      <c r="AQ28" s="25">
        <v>207</v>
      </c>
      <c r="AR28" s="25">
        <v>160</v>
      </c>
      <c r="AS28" s="25">
        <v>139</v>
      </c>
      <c r="AT28" s="25">
        <v>140</v>
      </c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18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18"/>
      <c r="DT28" s="18">
        <v>27</v>
      </c>
      <c r="DU28" s="34">
        <f>IF(AND(D28=D27,D28=D26,D28=D25,D28=D24),ROW(20:20),IF(AND(D28=D27,D28=D26,D28=D25),ROW(21:21),IF(AND(D28=D27,D28=D26),ROW(22:22),IF(D28=D27,ROW(23:23),IF(D28&gt;1,ROW(24:24),"-")))))</f>
        <v>24</v>
      </c>
      <c r="DV28" s="34">
        <f>IF(DX28=1,ROW(24:24),"-")</f>
        <v>24</v>
      </c>
      <c r="DW28" s="17"/>
      <c r="DX28" s="18">
        <v>1</v>
      </c>
      <c r="DY28" s="18"/>
      <c r="DZ28" s="18"/>
      <c r="EA28" s="17"/>
      <c r="EB28" s="18">
        <v>28</v>
      </c>
      <c r="EC28" s="17"/>
      <c r="ED28" s="18">
        <f>IF(DX28=1,DU28,IF(DX28="",DU28,""))</f>
        <v>24</v>
      </c>
      <c r="EE28" s="18" t="str">
        <f>IF(DX28=1,"("&amp;DT28&amp;")","("&amp;DV28&amp;")")</f>
        <v>(27)</v>
      </c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</row>
    <row r="29" spans="1:256" s="24" customFormat="1" ht="15.75" customHeight="1">
      <c r="A29" s="30" t="str">
        <f>DU29&amp;EE29</f>
        <v>25(22)</v>
      </c>
      <c r="B29" s="44" t="s">
        <v>163</v>
      </c>
      <c r="C29" s="49" t="s">
        <v>123</v>
      </c>
      <c r="D29" s="41">
        <f t="shared" si="1"/>
        <v>139.05714285714285</v>
      </c>
      <c r="E29"/>
      <c r="F29" s="25">
        <f t="shared" si="2"/>
        <v>35</v>
      </c>
      <c r="G29" s="15">
        <f t="shared" si="3"/>
        <v>4867</v>
      </c>
      <c r="H29"/>
      <c r="I29" s="25">
        <f t="shared" si="4"/>
        <v>0</v>
      </c>
      <c r="J29" s="25">
        <f t="shared" si="5"/>
        <v>0</v>
      </c>
      <c r="K29" s="25">
        <f t="shared" si="6"/>
        <v>0</v>
      </c>
      <c r="L29" s="25">
        <f t="shared" si="7"/>
        <v>0</v>
      </c>
      <c r="M29" s="59">
        <f t="shared" si="8"/>
        <v>0</v>
      </c>
      <c r="N29" s="51">
        <v>177</v>
      </c>
      <c r="O29" s="51">
        <v>157</v>
      </c>
      <c r="P29" s="51">
        <v>180</v>
      </c>
      <c r="Q29" s="51">
        <v>166</v>
      </c>
      <c r="R29" s="51">
        <v>97</v>
      </c>
      <c r="S29" s="51">
        <v>178</v>
      </c>
      <c r="T29" s="51">
        <v>176</v>
      </c>
      <c r="U29" s="51">
        <v>162</v>
      </c>
      <c r="V29" s="51">
        <v>114</v>
      </c>
      <c r="W29" s="51">
        <v>108</v>
      </c>
      <c r="X29" s="51">
        <v>86</v>
      </c>
      <c r="Y29" s="51">
        <v>132</v>
      </c>
      <c r="Z29" s="51">
        <v>131</v>
      </c>
      <c r="AA29" s="51">
        <v>101</v>
      </c>
      <c r="AB29" s="51">
        <v>157</v>
      </c>
      <c r="AC29" s="51">
        <v>126</v>
      </c>
      <c r="AD29" s="51">
        <v>121</v>
      </c>
      <c r="AE29" s="51">
        <v>139</v>
      </c>
      <c r="AF29" s="51">
        <v>141</v>
      </c>
      <c r="AG29" s="51">
        <v>170</v>
      </c>
      <c r="AH29" s="25">
        <v>170</v>
      </c>
      <c r="AI29" s="25">
        <v>110</v>
      </c>
      <c r="AJ29" s="25">
        <v>185</v>
      </c>
      <c r="AK29" s="25">
        <v>181</v>
      </c>
      <c r="AL29" s="25">
        <v>202</v>
      </c>
      <c r="AM29" s="25">
        <v>108</v>
      </c>
      <c r="AN29" s="25">
        <v>133</v>
      </c>
      <c r="AO29" s="25">
        <v>117</v>
      </c>
      <c r="AP29" s="25">
        <v>128</v>
      </c>
      <c r="AQ29" s="25">
        <v>108</v>
      </c>
      <c r="AR29" s="25">
        <v>169</v>
      </c>
      <c r="AS29" s="25">
        <v>113</v>
      </c>
      <c r="AT29" s="25">
        <v>109</v>
      </c>
      <c r="AU29" s="25">
        <v>111</v>
      </c>
      <c r="AV29" s="25">
        <v>104</v>
      </c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18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18"/>
      <c r="DT29" s="18">
        <v>22</v>
      </c>
      <c r="DU29" s="34">
        <f>IF(AND(D29=D28,D29=D27,D29=D26,D29=D25),ROW(21:21),IF(AND(D29=D28,D29=D27,D29=D26),ROW(22:22),IF(AND(D29=D28,D29=D27),ROW(23:23),IF(D29=D28,ROW(24:24),IF(D29&gt;1,ROW(25:25),"-")))))</f>
        <v>25</v>
      </c>
      <c r="DV29" s="34">
        <f>IF(DX29=1,ROW(25:25),"-")</f>
        <v>25</v>
      </c>
      <c r="DW29" s="17"/>
      <c r="DX29" s="18">
        <v>1</v>
      </c>
      <c r="DY29" s="18"/>
      <c r="DZ29" s="18"/>
      <c r="EA29" s="17"/>
      <c r="EB29" s="18">
        <v>23</v>
      </c>
      <c r="EC29" s="17"/>
      <c r="ED29" s="18">
        <f>IF(DX29=1,DU29,IF(DX29="",DU29,""))</f>
        <v>25</v>
      </c>
      <c r="EE29" s="18" t="str">
        <f>IF(DX29=1,"("&amp;DT29&amp;")","("&amp;DV29&amp;")")</f>
        <v>(22)</v>
      </c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</row>
    <row r="30" spans="1:256" s="24" customFormat="1" ht="15.75" customHeight="1">
      <c r="A30" s="30" t="str">
        <f>DU30&amp;EE30</f>
        <v>26(26)</v>
      </c>
      <c r="B30" s="44" t="s">
        <v>80</v>
      </c>
      <c r="C30" s="49" t="s">
        <v>130</v>
      </c>
      <c r="D30" s="41">
        <f t="shared" si="1"/>
        <v>137</v>
      </c>
      <c r="E30"/>
      <c r="F30" s="25">
        <f t="shared" si="2"/>
        <v>35</v>
      </c>
      <c r="G30" s="15">
        <f t="shared" si="3"/>
        <v>4795</v>
      </c>
      <c r="H30"/>
      <c r="I30" s="25">
        <f t="shared" si="4"/>
        <v>0</v>
      </c>
      <c r="J30" s="25">
        <f t="shared" si="5"/>
        <v>0</v>
      </c>
      <c r="K30" s="25">
        <f t="shared" si="6"/>
        <v>0</v>
      </c>
      <c r="L30" s="25">
        <f t="shared" si="7"/>
        <v>0</v>
      </c>
      <c r="M30" s="59">
        <f t="shared" si="8"/>
        <v>0</v>
      </c>
      <c r="N30" s="51">
        <v>153</v>
      </c>
      <c r="O30" s="51">
        <v>107</v>
      </c>
      <c r="P30" s="51">
        <v>248</v>
      </c>
      <c r="Q30" s="51">
        <v>149</v>
      </c>
      <c r="R30" s="51">
        <v>168</v>
      </c>
      <c r="S30" s="51">
        <v>131</v>
      </c>
      <c r="T30" s="51">
        <v>124</v>
      </c>
      <c r="U30" s="51">
        <v>121</v>
      </c>
      <c r="V30" s="51">
        <v>126</v>
      </c>
      <c r="W30" s="51">
        <v>118</v>
      </c>
      <c r="X30" s="51">
        <v>89</v>
      </c>
      <c r="Y30" s="51">
        <v>146</v>
      </c>
      <c r="Z30" s="51">
        <v>167</v>
      </c>
      <c r="AA30" s="51">
        <v>166</v>
      </c>
      <c r="AB30" s="51">
        <v>145</v>
      </c>
      <c r="AC30" s="51">
        <v>193</v>
      </c>
      <c r="AD30" s="51">
        <v>82</v>
      </c>
      <c r="AE30" s="51">
        <v>119</v>
      </c>
      <c r="AF30" s="51">
        <v>160</v>
      </c>
      <c r="AG30" s="51">
        <v>110</v>
      </c>
      <c r="AH30" s="25">
        <v>121</v>
      </c>
      <c r="AI30" s="25">
        <v>172</v>
      </c>
      <c r="AJ30" s="25">
        <v>76</v>
      </c>
      <c r="AK30" s="25">
        <v>96</v>
      </c>
      <c r="AL30" s="25">
        <v>144</v>
      </c>
      <c r="AM30" s="25">
        <v>144</v>
      </c>
      <c r="AN30" s="25">
        <v>135</v>
      </c>
      <c r="AO30" s="25">
        <v>134</v>
      </c>
      <c r="AP30" s="25">
        <v>127</v>
      </c>
      <c r="AQ30" s="25">
        <v>118</v>
      </c>
      <c r="AR30" s="25">
        <v>152</v>
      </c>
      <c r="AS30" s="25">
        <v>129</v>
      </c>
      <c r="AT30" s="25">
        <v>178</v>
      </c>
      <c r="AU30" s="25">
        <v>124</v>
      </c>
      <c r="AV30" s="25">
        <v>123</v>
      </c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18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18"/>
      <c r="DT30" s="18">
        <v>26</v>
      </c>
      <c r="DU30" s="34">
        <f>IF(AND(D30=D29,D30=D28,D30=D27,D30=D26),ROW(22:22),IF(AND(D30=D29,D30=D28,D30=D27),ROW(23:23),IF(AND(D30=D29,D30=D28),ROW(24:24),IF(D30=D29,ROW(25:25),IF(D30&gt;1,ROW(26:26),"-")))))</f>
        <v>26</v>
      </c>
      <c r="DV30" s="34">
        <f>IF(DX30=1,ROW(26:26),"-")</f>
        <v>26</v>
      </c>
      <c r="DW30" s="17"/>
      <c r="DX30" s="18">
        <v>1</v>
      </c>
      <c r="DY30" s="18"/>
      <c r="DZ30" s="18"/>
      <c r="EA30" s="17"/>
      <c r="EB30" s="18">
        <v>25</v>
      </c>
      <c r="EC30" s="17"/>
      <c r="ED30" s="18">
        <f>IF(DX30=1,DU30,IF(DX30="",DU30,""))</f>
        <v>26</v>
      </c>
      <c r="EE30" s="18" t="str">
        <f>IF(DX30=1,"("&amp;DT30&amp;")","("&amp;DV30&amp;")")</f>
        <v>(26)</v>
      </c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</row>
    <row r="31" spans="1:256" s="24" customFormat="1" ht="15.75" customHeight="1">
      <c r="A31" s="30" t="str">
        <f>DU31&amp;EE31</f>
        <v>27(28)</v>
      </c>
      <c r="B31" s="35" t="s">
        <v>46</v>
      </c>
      <c r="C31" s="69" t="s">
        <v>47</v>
      </c>
      <c r="D31" s="70">
        <f t="shared" si="1"/>
        <v>135.875</v>
      </c>
      <c r="E31" s="75"/>
      <c r="F31" s="51">
        <f t="shared" si="2"/>
        <v>16</v>
      </c>
      <c r="G31" s="71">
        <f t="shared" si="3"/>
        <v>2174</v>
      </c>
      <c r="H31"/>
      <c r="I31" s="25">
        <f t="shared" si="4"/>
        <v>0</v>
      </c>
      <c r="J31" s="25">
        <f t="shared" si="5"/>
        <v>0</v>
      </c>
      <c r="K31" s="25">
        <f t="shared" si="6"/>
        <v>0</v>
      </c>
      <c r="L31" s="25">
        <f t="shared" si="7"/>
        <v>0</v>
      </c>
      <c r="M31" s="59">
        <f t="shared" si="8"/>
        <v>0</v>
      </c>
      <c r="N31" s="51">
        <v>134</v>
      </c>
      <c r="O31" s="51">
        <v>145</v>
      </c>
      <c r="P31" s="51">
        <v>112</v>
      </c>
      <c r="Q31" s="51">
        <v>147</v>
      </c>
      <c r="R31" s="51">
        <v>157</v>
      </c>
      <c r="S31" s="51">
        <v>94</v>
      </c>
      <c r="T31" s="51">
        <v>147</v>
      </c>
      <c r="U31" s="51">
        <v>133</v>
      </c>
      <c r="V31" s="51">
        <v>141</v>
      </c>
      <c r="W31" s="51">
        <v>146</v>
      </c>
      <c r="X31" s="51">
        <v>115</v>
      </c>
      <c r="Y31" s="51">
        <v>175</v>
      </c>
      <c r="Z31" s="51">
        <v>91</v>
      </c>
      <c r="AA31" s="51">
        <v>118</v>
      </c>
      <c r="AB31" s="51">
        <v>166</v>
      </c>
      <c r="AC31" s="51">
        <v>153</v>
      </c>
      <c r="AD31" s="51"/>
      <c r="AE31" s="51"/>
      <c r="AF31" s="51"/>
      <c r="AG31" s="51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18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18"/>
      <c r="DT31" s="18">
        <v>28</v>
      </c>
      <c r="DU31" s="34">
        <f>IF(AND(D31=D30,D31=D29,D31=D28,D31=D27),ROW(23:23),IF(AND(D31=D30,D31=D29,D31=D28),ROW(24:24),IF(AND(D31=D30,D31=D29),ROW(25:25),IF(D31=D30,ROW(26:26),IF(D31&gt;1,ROW(27:27),"-")))))</f>
        <v>27</v>
      </c>
      <c r="DV31" s="34">
        <f>IF(DX31=1,ROW(27:27),"-")</f>
        <v>27</v>
      </c>
      <c r="DW31" s="17"/>
      <c r="DX31" s="18">
        <v>1</v>
      </c>
      <c r="DY31" s="18"/>
      <c r="DZ31" s="18"/>
      <c r="EA31" s="17"/>
      <c r="EB31" s="18">
        <v>26</v>
      </c>
      <c r="EC31" s="17"/>
      <c r="ED31" s="18">
        <f>IF(DX31=1,DU31,IF(DX31="",DU31,""))</f>
        <v>27</v>
      </c>
      <c r="EE31" s="18" t="str">
        <f>IF(DX31=1,"("&amp;DT31&amp;")","("&amp;DV31&amp;")")</f>
        <v>(28)</v>
      </c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</row>
    <row r="32" spans="1:256" s="24" customFormat="1" ht="15.75" customHeight="1">
      <c r="A32" s="30" t="str">
        <f>DU32&amp;EE32</f>
        <v>28(29)</v>
      </c>
      <c r="B32" s="35" t="s">
        <v>128</v>
      </c>
      <c r="C32" s="69" t="s">
        <v>62</v>
      </c>
      <c r="D32" s="70">
        <f t="shared" si="1"/>
        <v>134.31578947368422</v>
      </c>
      <c r="E32" s="75"/>
      <c r="F32" s="51">
        <f t="shared" si="2"/>
        <v>38</v>
      </c>
      <c r="G32" s="71">
        <f t="shared" si="3"/>
        <v>5104</v>
      </c>
      <c r="H32"/>
      <c r="I32" s="25">
        <f t="shared" si="4"/>
        <v>0</v>
      </c>
      <c r="J32" s="25">
        <f t="shared" si="5"/>
        <v>0</v>
      </c>
      <c r="K32" s="25">
        <f t="shared" si="6"/>
        <v>0</v>
      </c>
      <c r="L32" s="25">
        <f t="shared" si="7"/>
        <v>0</v>
      </c>
      <c r="M32" s="59">
        <f t="shared" si="8"/>
        <v>0</v>
      </c>
      <c r="N32" s="51">
        <v>130</v>
      </c>
      <c r="O32" s="51">
        <v>125</v>
      </c>
      <c r="P32" s="51">
        <v>154</v>
      </c>
      <c r="Q32" s="51">
        <v>159</v>
      </c>
      <c r="R32" s="51">
        <v>119</v>
      </c>
      <c r="S32" s="51">
        <v>165</v>
      </c>
      <c r="T32" s="51">
        <v>165</v>
      </c>
      <c r="U32" s="51">
        <v>147</v>
      </c>
      <c r="V32" s="51">
        <v>155</v>
      </c>
      <c r="W32" s="51">
        <v>159</v>
      </c>
      <c r="X32" s="51">
        <v>110</v>
      </c>
      <c r="Y32" s="51">
        <v>100</v>
      </c>
      <c r="Z32" s="51">
        <v>112</v>
      </c>
      <c r="AA32" s="51">
        <v>124</v>
      </c>
      <c r="AB32" s="51">
        <v>152</v>
      </c>
      <c r="AC32" s="51">
        <v>149</v>
      </c>
      <c r="AD32" s="51">
        <v>81</v>
      </c>
      <c r="AE32" s="51">
        <v>129</v>
      </c>
      <c r="AF32" s="51">
        <v>147</v>
      </c>
      <c r="AG32" s="51">
        <v>133</v>
      </c>
      <c r="AH32" s="25">
        <v>163</v>
      </c>
      <c r="AI32" s="25">
        <v>139</v>
      </c>
      <c r="AJ32" s="25">
        <v>141</v>
      </c>
      <c r="AK32" s="25">
        <v>140</v>
      </c>
      <c r="AL32" s="25">
        <v>148</v>
      </c>
      <c r="AM32" s="25">
        <v>82</v>
      </c>
      <c r="AN32" s="25">
        <v>142</v>
      </c>
      <c r="AO32" s="25">
        <v>75</v>
      </c>
      <c r="AP32" s="25">
        <v>132</v>
      </c>
      <c r="AQ32" s="25">
        <v>135</v>
      </c>
      <c r="AR32" s="25">
        <v>115</v>
      </c>
      <c r="AS32" s="25">
        <v>153</v>
      </c>
      <c r="AT32" s="25">
        <v>166</v>
      </c>
      <c r="AU32" s="25">
        <v>110</v>
      </c>
      <c r="AV32" s="25">
        <v>131</v>
      </c>
      <c r="AW32" s="25">
        <v>167</v>
      </c>
      <c r="AX32" s="25">
        <v>131</v>
      </c>
      <c r="AY32" s="25">
        <v>119</v>
      </c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18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18"/>
      <c r="DT32" s="18">
        <v>29</v>
      </c>
      <c r="DU32" s="34">
        <f>IF(AND(D32=D31,D32=D30,D32=D29,D32=D28),ROW(24:24),IF(AND(D32=D31,D32=D30,D32=D29),ROW(25:25),IF(AND(D32=D31,D32=D30),ROW(26:26),IF(D32=D31,ROW(27:27),IF(D32&gt;1,ROW(28:28),"-")))))</f>
        <v>28</v>
      </c>
      <c r="DV32" s="34">
        <f>IF(DX32=1,ROW(28:28),"-")</f>
        <v>28</v>
      </c>
      <c r="DW32" s="17"/>
      <c r="DX32" s="18">
        <v>1</v>
      </c>
      <c r="DY32" s="18"/>
      <c r="DZ32" s="18"/>
      <c r="EA32" s="17"/>
      <c r="EB32" s="18">
        <v>27</v>
      </c>
      <c r="EC32" s="17"/>
      <c r="ED32" s="18">
        <f>IF(DX32=1,DU32,IF(DX32="",DU32,""))</f>
        <v>28</v>
      </c>
      <c r="EE32" s="18" t="str">
        <f>IF(DX32=1,"("&amp;DT32&amp;")","("&amp;DV32&amp;")")</f>
        <v>(29)</v>
      </c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</row>
    <row r="33" spans="1:256" s="24" customFormat="1" ht="15.75" customHeight="1">
      <c r="A33" s="30" t="str">
        <f t="shared" si="0"/>
        <v>29(25)</v>
      </c>
      <c r="B33" s="44" t="s">
        <v>96</v>
      </c>
      <c r="C33" s="49" t="s">
        <v>47</v>
      </c>
      <c r="D33" s="41">
        <f t="shared" si="1"/>
        <v>133.86363636363637</v>
      </c>
      <c r="E33"/>
      <c r="F33" s="25">
        <f t="shared" si="2"/>
        <v>22</v>
      </c>
      <c r="G33" s="15">
        <f t="shared" si="3"/>
        <v>2945</v>
      </c>
      <c r="H33"/>
      <c r="I33" s="25">
        <f t="shared" si="4"/>
        <v>0</v>
      </c>
      <c r="J33" s="25">
        <f t="shared" si="5"/>
        <v>0</v>
      </c>
      <c r="K33" s="25">
        <f t="shared" si="6"/>
        <v>0</v>
      </c>
      <c r="L33" s="25">
        <f t="shared" si="7"/>
        <v>0</v>
      </c>
      <c r="M33" s="59">
        <f t="shared" si="8"/>
        <v>0</v>
      </c>
      <c r="N33" s="51">
        <v>212</v>
      </c>
      <c r="O33" s="51">
        <v>99</v>
      </c>
      <c r="P33" s="51">
        <v>149</v>
      </c>
      <c r="Q33" s="51">
        <v>176</v>
      </c>
      <c r="R33" s="51">
        <v>110</v>
      </c>
      <c r="S33" s="51">
        <v>178</v>
      </c>
      <c r="T33" s="51">
        <v>121</v>
      </c>
      <c r="U33" s="51">
        <v>203</v>
      </c>
      <c r="V33" s="51">
        <v>143</v>
      </c>
      <c r="W33" s="51">
        <v>110</v>
      </c>
      <c r="X33" s="51">
        <v>84</v>
      </c>
      <c r="Y33" s="51">
        <v>139</v>
      </c>
      <c r="Z33" s="51">
        <v>80</v>
      </c>
      <c r="AA33" s="51">
        <v>189</v>
      </c>
      <c r="AB33" s="51">
        <v>181</v>
      </c>
      <c r="AC33" s="51">
        <v>70</v>
      </c>
      <c r="AD33" s="51">
        <v>132</v>
      </c>
      <c r="AE33" s="51">
        <v>95</v>
      </c>
      <c r="AF33" s="51">
        <v>172</v>
      </c>
      <c r="AG33" s="51">
        <v>93</v>
      </c>
      <c r="AH33" s="25">
        <v>108</v>
      </c>
      <c r="AI33" s="25">
        <v>101</v>
      </c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18"/>
      <c r="BQ33" s="25"/>
      <c r="BR33" s="25"/>
      <c r="BS33" s="51"/>
      <c r="BT33" s="51"/>
      <c r="BU33" s="51"/>
      <c r="BV33" s="51"/>
      <c r="BW33" s="51"/>
      <c r="BX33" s="51"/>
      <c r="BY33" s="51"/>
      <c r="BZ33" s="51"/>
      <c r="CA33" s="51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18"/>
      <c r="DT33" s="18">
        <v>25</v>
      </c>
      <c r="DU33" s="34">
        <f t="shared" si="12"/>
        <v>29</v>
      </c>
      <c r="DV33" s="34">
        <f t="shared" si="9"/>
        <v>29</v>
      </c>
      <c r="DW33" s="17"/>
      <c r="DX33" s="18">
        <v>1</v>
      </c>
      <c r="DY33" s="18"/>
      <c r="DZ33" s="18"/>
      <c r="EA33" s="17"/>
      <c r="EB33" s="18">
        <v>29</v>
      </c>
      <c r="EC33" s="17"/>
      <c r="ED33" s="18">
        <f t="shared" si="10"/>
        <v>29</v>
      </c>
      <c r="EE33" s="18" t="str">
        <f t="shared" si="11"/>
        <v>(25)</v>
      </c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256" s="24" customFormat="1" ht="15.75" customHeight="1">
      <c r="A34" s="30" t="str">
        <f t="shared" si="0"/>
        <v>30(30)</v>
      </c>
      <c r="B34" s="44" t="s">
        <v>37</v>
      </c>
      <c r="C34" s="49" t="s">
        <v>38</v>
      </c>
      <c r="D34" s="41">
        <f t="shared" si="1"/>
        <v>133.3235294117647</v>
      </c>
      <c r="E34"/>
      <c r="F34" s="25">
        <f t="shared" si="2"/>
        <v>34</v>
      </c>
      <c r="G34" s="15">
        <f t="shared" si="3"/>
        <v>4533</v>
      </c>
      <c r="H34"/>
      <c r="I34" s="25">
        <f t="shared" si="4"/>
        <v>0</v>
      </c>
      <c r="J34" s="25">
        <f t="shared" si="5"/>
        <v>0</v>
      </c>
      <c r="K34" s="25">
        <f t="shared" si="6"/>
        <v>0</v>
      </c>
      <c r="L34" s="25">
        <f t="shared" si="7"/>
        <v>0</v>
      </c>
      <c r="M34" s="59">
        <f t="shared" si="8"/>
        <v>0</v>
      </c>
      <c r="N34" s="51">
        <v>116</v>
      </c>
      <c r="O34" s="51">
        <v>120</v>
      </c>
      <c r="P34" s="51">
        <v>200</v>
      </c>
      <c r="Q34" s="51">
        <v>125</v>
      </c>
      <c r="R34" s="51">
        <v>144</v>
      </c>
      <c r="S34" s="51">
        <v>132</v>
      </c>
      <c r="T34" s="51">
        <v>105</v>
      </c>
      <c r="U34" s="51">
        <v>104</v>
      </c>
      <c r="V34" s="51">
        <v>126</v>
      </c>
      <c r="W34" s="51">
        <v>148</v>
      </c>
      <c r="X34" s="51">
        <v>169</v>
      </c>
      <c r="Y34" s="51">
        <v>143</v>
      </c>
      <c r="Z34" s="51">
        <v>163</v>
      </c>
      <c r="AA34" s="51">
        <v>123</v>
      </c>
      <c r="AB34" s="51">
        <v>150</v>
      </c>
      <c r="AC34" s="51">
        <v>118</v>
      </c>
      <c r="AD34" s="51">
        <v>61</v>
      </c>
      <c r="AE34" s="51">
        <v>171</v>
      </c>
      <c r="AF34" s="51">
        <v>183</v>
      </c>
      <c r="AG34" s="51">
        <v>91</v>
      </c>
      <c r="AH34" s="25">
        <v>111</v>
      </c>
      <c r="AI34" s="25">
        <v>108</v>
      </c>
      <c r="AJ34" s="25">
        <v>142</v>
      </c>
      <c r="AK34" s="25">
        <v>112</v>
      </c>
      <c r="AL34" s="25">
        <v>106</v>
      </c>
      <c r="AM34" s="25">
        <v>144</v>
      </c>
      <c r="AN34" s="25">
        <v>120</v>
      </c>
      <c r="AO34" s="25">
        <v>114</v>
      </c>
      <c r="AP34" s="25">
        <v>147</v>
      </c>
      <c r="AQ34" s="25">
        <v>168</v>
      </c>
      <c r="AR34" s="25">
        <v>165</v>
      </c>
      <c r="AS34" s="25">
        <v>165</v>
      </c>
      <c r="AT34" s="25">
        <v>138</v>
      </c>
      <c r="AU34" s="25">
        <v>101</v>
      </c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18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18"/>
      <c r="DT34" s="18">
        <v>30</v>
      </c>
      <c r="DU34" s="34">
        <f t="shared" si="12"/>
        <v>30</v>
      </c>
      <c r="DV34" s="34">
        <f t="shared" si="9"/>
        <v>30</v>
      </c>
      <c r="DW34" s="17"/>
      <c r="DX34" s="18">
        <v>1</v>
      </c>
      <c r="DY34" s="18"/>
      <c r="DZ34" s="18"/>
      <c r="EA34" s="17"/>
      <c r="EB34" s="18">
        <v>30</v>
      </c>
      <c r="EC34" s="17"/>
      <c r="ED34" s="18">
        <f t="shared" si="10"/>
        <v>30</v>
      </c>
      <c r="EE34" s="18" t="str">
        <f t="shared" si="11"/>
        <v>(30)</v>
      </c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</row>
    <row r="35" spans="1:256" s="24" customFormat="1" ht="15.75" customHeight="1">
      <c r="A35" s="30" t="str">
        <f t="shared" si="0"/>
        <v>31(31)</v>
      </c>
      <c r="B35" s="35" t="s">
        <v>97</v>
      </c>
      <c r="C35" s="69" t="s">
        <v>123</v>
      </c>
      <c r="D35" s="70">
        <f t="shared" si="1"/>
        <v>132.0625</v>
      </c>
      <c r="E35"/>
      <c r="F35" s="25">
        <f t="shared" si="2"/>
        <v>16</v>
      </c>
      <c r="G35" s="15">
        <f t="shared" si="3"/>
        <v>2113</v>
      </c>
      <c r="H35"/>
      <c r="I35" s="25">
        <f t="shared" si="4"/>
        <v>0</v>
      </c>
      <c r="J35" s="25">
        <f t="shared" si="5"/>
        <v>0</v>
      </c>
      <c r="K35" s="25">
        <f t="shared" si="6"/>
        <v>0</v>
      </c>
      <c r="L35" s="25">
        <f t="shared" si="7"/>
        <v>0</v>
      </c>
      <c r="M35" s="59">
        <f t="shared" si="8"/>
        <v>0</v>
      </c>
      <c r="N35" s="51">
        <v>102</v>
      </c>
      <c r="O35" s="51">
        <v>121</v>
      </c>
      <c r="P35" s="51">
        <v>130</v>
      </c>
      <c r="Q35" s="51">
        <v>114</v>
      </c>
      <c r="R35" s="51">
        <v>147</v>
      </c>
      <c r="S35" s="51">
        <v>139</v>
      </c>
      <c r="T35" s="51">
        <v>118</v>
      </c>
      <c r="U35" s="51">
        <v>154</v>
      </c>
      <c r="V35" s="51">
        <v>199</v>
      </c>
      <c r="W35" s="51">
        <v>146</v>
      </c>
      <c r="X35" s="51">
        <v>101</v>
      </c>
      <c r="Y35" s="51">
        <v>151</v>
      </c>
      <c r="Z35" s="51">
        <v>95</v>
      </c>
      <c r="AA35" s="51">
        <v>152</v>
      </c>
      <c r="AB35" s="51">
        <v>133</v>
      </c>
      <c r="AC35" s="51">
        <v>111</v>
      </c>
      <c r="AD35" s="51"/>
      <c r="AE35" s="51"/>
      <c r="AF35" s="51"/>
      <c r="AG35" s="51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18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18"/>
      <c r="DT35" s="18">
        <v>31</v>
      </c>
      <c r="DU35" s="34">
        <f t="shared" si="12"/>
        <v>31</v>
      </c>
      <c r="DV35" s="34">
        <f t="shared" si="9"/>
        <v>31</v>
      </c>
      <c r="DW35" s="17"/>
      <c r="DX35" s="18">
        <v>1</v>
      </c>
      <c r="DY35" s="18"/>
      <c r="DZ35" s="18"/>
      <c r="EA35" s="17"/>
      <c r="EB35" s="18">
        <v>31</v>
      </c>
      <c r="EC35" s="17"/>
      <c r="ED35" s="18">
        <f t="shared" si="10"/>
        <v>31</v>
      </c>
      <c r="EE35" s="18" t="str">
        <f t="shared" si="11"/>
        <v>(31)</v>
      </c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</row>
    <row r="36" spans="1:256" s="24" customFormat="1" ht="15.75" customHeight="1">
      <c r="A36" s="30" t="str">
        <f t="shared" si="0"/>
        <v>32(32)</v>
      </c>
      <c r="B36" s="44" t="s">
        <v>94</v>
      </c>
      <c r="C36" s="49" t="s">
        <v>123</v>
      </c>
      <c r="D36" s="41">
        <f t="shared" si="1"/>
        <v>131</v>
      </c>
      <c r="E36"/>
      <c r="F36" s="25">
        <f t="shared" si="2"/>
        <v>30</v>
      </c>
      <c r="G36" s="15">
        <f t="shared" si="3"/>
        <v>3930</v>
      </c>
      <c r="H36"/>
      <c r="I36" s="25">
        <f t="shared" si="4"/>
        <v>0</v>
      </c>
      <c r="J36" s="25">
        <f t="shared" si="5"/>
        <v>0</v>
      </c>
      <c r="K36" s="25">
        <f t="shared" si="6"/>
        <v>0</v>
      </c>
      <c r="L36" s="25">
        <f t="shared" si="7"/>
        <v>0</v>
      </c>
      <c r="M36" s="59">
        <f t="shared" si="8"/>
        <v>0</v>
      </c>
      <c r="N36" s="51">
        <v>136</v>
      </c>
      <c r="O36" s="51">
        <v>95</v>
      </c>
      <c r="P36" s="51">
        <v>112</v>
      </c>
      <c r="Q36" s="51">
        <v>109</v>
      </c>
      <c r="R36" s="51">
        <v>116</v>
      </c>
      <c r="S36" s="51">
        <v>154</v>
      </c>
      <c r="T36" s="51">
        <v>151</v>
      </c>
      <c r="U36" s="51">
        <v>94</v>
      </c>
      <c r="V36" s="51">
        <v>109</v>
      </c>
      <c r="W36" s="51">
        <v>153</v>
      </c>
      <c r="X36" s="51">
        <v>137</v>
      </c>
      <c r="Y36" s="51">
        <v>124</v>
      </c>
      <c r="Z36" s="51">
        <v>90</v>
      </c>
      <c r="AA36" s="51">
        <v>97</v>
      </c>
      <c r="AB36" s="51">
        <v>147</v>
      </c>
      <c r="AC36" s="51">
        <v>97</v>
      </c>
      <c r="AD36" s="51">
        <v>228</v>
      </c>
      <c r="AE36" s="51">
        <v>129</v>
      </c>
      <c r="AF36" s="51">
        <v>142</v>
      </c>
      <c r="AG36" s="51">
        <v>148</v>
      </c>
      <c r="AH36" s="25">
        <v>151</v>
      </c>
      <c r="AI36" s="25">
        <v>101</v>
      </c>
      <c r="AJ36" s="25">
        <v>153</v>
      </c>
      <c r="AK36" s="25">
        <v>115</v>
      </c>
      <c r="AL36" s="25">
        <v>144</v>
      </c>
      <c r="AM36" s="25">
        <v>111</v>
      </c>
      <c r="AN36" s="25">
        <v>146</v>
      </c>
      <c r="AO36" s="25">
        <v>158</v>
      </c>
      <c r="AP36" s="25">
        <v>145</v>
      </c>
      <c r="AQ36" s="25">
        <v>138</v>
      </c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18"/>
      <c r="BQ36" s="25"/>
      <c r="BR36" s="25"/>
      <c r="BS36" s="25"/>
      <c r="BT36" s="25"/>
      <c r="BU36" s="25"/>
      <c r="BV36" s="25"/>
      <c r="BW36" s="25"/>
      <c r="BX36" s="51"/>
      <c r="BY36" s="51"/>
      <c r="BZ36" s="51"/>
      <c r="CA36" s="51"/>
      <c r="CB36" s="51"/>
      <c r="CC36" s="51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18"/>
      <c r="DT36" s="18">
        <v>32</v>
      </c>
      <c r="DU36" s="34">
        <f t="shared" si="12"/>
        <v>32</v>
      </c>
      <c r="DV36" s="34">
        <f t="shared" si="9"/>
        <v>32</v>
      </c>
      <c r="DW36" s="17"/>
      <c r="DX36" s="18">
        <v>1</v>
      </c>
      <c r="DY36" s="18"/>
      <c r="DZ36" s="18"/>
      <c r="EA36" s="17"/>
      <c r="EB36" s="18">
        <v>32</v>
      </c>
      <c r="EC36" s="17"/>
      <c r="ED36" s="18">
        <f t="shared" si="10"/>
        <v>32</v>
      </c>
      <c r="EE36" s="18" t="str">
        <f t="shared" si="11"/>
        <v>(32)</v>
      </c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7"/>
    </row>
    <row r="37" spans="1:256" s="24" customFormat="1" ht="15.75" customHeight="1">
      <c r="A37" s="30" t="str">
        <f aca="true" t="shared" si="13" ref="A37:A68">DU37&amp;EE37</f>
        <v>33(34)</v>
      </c>
      <c r="B37" s="35" t="s">
        <v>176</v>
      </c>
      <c r="C37" s="69" t="s">
        <v>123</v>
      </c>
      <c r="D37" s="70">
        <f aca="true" t="shared" si="14" ref="D37:D68">IF(F37&gt;0.5,(G37/F37),0)</f>
        <v>130.4</v>
      </c>
      <c r="E37" s="75"/>
      <c r="F37" s="51">
        <f aca="true" t="shared" si="15" ref="F37:F68">COUNT(N37:BO37)</f>
        <v>20</v>
      </c>
      <c r="G37" s="71">
        <f aca="true" t="shared" si="16" ref="G37:G68">SUM(N37:BO37)</f>
        <v>2608</v>
      </c>
      <c r="H37"/>
      <c r="I37" s="25">
        <f aca="true" t="shared" si="17" ref="I37:I68">COUNTIF(BQ37:DR37,2)</f>
        <v>0</v>
      </c>
      <c r="J37" s="25">
        <f aca="true" t="shared" si="18" ref="J37:J68">COUNTIF(BQ37:DR37,-2)</f>
        <v>0</v>
      </c>
      <c r="K37" s="25">
        <f aca="true" t="shared" si="19" ref="K37:K68">COUNTIF(BQ37:DR37,1)</f>
        <v>0</v>
      </c>
      <c r="L37" s="25">
        <f aca="true" t="shared" si="20" ref="L37:L68">COUNTIF(BQ37:DR37,-1)</f>
        <v>0</v>
      </c>
      <c r="M37" s="59">
        <f aca="true" t="shared" si="21" ref="M37:M68">IF(F37&gt;0,(I37+K37)/(F37),0)</f>
        <v>0</v>
      </c>
      <c r="N37" s="51">
        <v>46</v>
      </c>
      <c r="O37" s="51">
        <v>124</v>
      </c>
      <c r="P37" s="51">
        <v>195</v>
      </c>
      <c r="Q37" s="51">
        <v>88</v>
      </c>
      <c r="R37" s="51">
        <v>95</v>
      </c>
      <c r="S37" s="51">
        <v>135</v>
      </c>
      <c r="T37" s="51">
        <v>144</v>
      </c>
      <c r="U37" s="51">
        <v>80</v>
      </c>
      <c r="V37" s="51">
        <v>120</v>
      </c>
      <c r="W37" s="51">
        <v>158</v>
      </c>
      <c r="X37" s="51">
        <v>203</v>
      </c>
      <c r="Y37" s="51">
        <v>112</v>
      </c>
      <c r="Z37" s="51">
        <v>144</v>
      </c>
      <c r="AA37" s="51">
        <v>126</v>
      </c>
      <c r="AB37" s="51">
        <v>129</v>
      </c>
      <c r="AC37" s="51">
        <v>141</v>
      </c>
      <c r="AD37" s="51">
        <v>218</v>
      </c>
      <c r="AE37" s="51">
        <v>89</v>
      </c>
      <c r="AF37" s="51">
        <v>137</v>
      </c>
      <c r="AG37" s="51">
        <v>124</v>
      </c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18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18"/>
      <c r="DT37" s="18">
        <v>34</v>
      </c>
      <c r="DU37" s="34">
        <f t="shared" si="12"/>
        <v>33</v>
      </c>
      <c r="DV37" s="34">
        <f aca="true" t="shared" si="22" ref="DV37:DV68">IF(DX37=1,ROW($A33:$IV33),"-")</f>
        <v>33</v>
      </c>
      <c r="DW37" s="17"/>
      <c r="DX37" s="18">
        <v>1</v>
      </c>
      <c r="DY37" s="18"/>
      <c r="DZ37" s="18"/>
      <c r="EA37" s="17"/>
      <c r="EB37" s="18">
        <v>33</v>
      </c>
      <c r="EC37" s="17"/>
      <c r="ED37" s="18">
        <f aca="true" t="shared" si="23" ref="ED37:ED68">IF(DX37=1,DU37,IF(DX37="",DU37,""))</f>
        <v>33</v>
      </c>
      <c r="EE37" s="18" t="str">
        <f aca="true" t="shared" si="24" ref="EE37:EE68">IF(DX37=1,"("&amp;DT37&amp;")","("&amp;DV37&amp;")")</f>
        <v>(34)</v>
      </c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  <c r="IV37" s="17"/>
    </row>
    <row r="38" spans="1:256" s="24" customFormat="1" ht="15.75" customHeight="1">
      <c r="A38" s="30" t="str">
        <f t="shared" si="13"/>
        <v>34(33)</v>
      </c>
      <c r="B38" s="44" t="s">
        <v>51</v>
      </c>
      <c r="C38" s="49" t="s">
        <v>121</v>
      </c>
      <c r="D38" s="41">
        <f t="shared" si="14"/>
        <v>128.0909090909091</v>
      </c>
      <c r="E38"/>
      <c r="F38" s="25">
        <f t="shared" si="15"/>
        <v>33</v>
      </c>
      <c r="G38" s="15">
        <f t="shared" si="16"/>
        <v>4227</v>
      </c>
      <c r="H38"/>
      <c r="I38" s="25">
        <f t="shared" si="17"/>
        <v>0</v>
      </c>
      <c r="J38" s="25">
        <f t="shared" si="18"/>
        <v>0</v>
      </c>
      <c r="K38" s="25">
        <f t="shared" si="19"/>
        <v>0</v>
      </c>
      <c r="L38" s="25">
        <f t="shared" si="20"/>
        <v>0</v>
      </c>
      <c r="M38" s="59">
        <f t="shared" si="21"/>
        <v>0</v>
      </c>
      <c r="N38" s="51">
        <v>108</v>
      </c>
      <c r="O38" s="51">
        <v>64</v>
      </c>
      <c r="P38" s="51">
        <v>146</v>
      </c>
      <c r="Q38" s="51">
        <v>128</v>
      </c>
      <c r="R38" s="51">
        <v>62</v>
      </c>
      <c r="S38" s="51">
        <v>118</v>
      </c>
      <c r="T38" s="51">
        <v>139</v>
      </c>
      <c r="U38" s="51">
        <v>171</v>
      </c>
      <c r="V38" s="51">
        <v>121</v>
      </c>
      <c r="W38" s="51">
        <v>90</v>
      </c>
      <c r="X38" s="51">
        <v>138</v>
      </c>
      <c r="Y38" s="51">
        <v>90</v>
      </c>
      <c r="Z38" s="51">
        <v>162</v>
      </c>
      <c r="AA38" s="51">
        <v>118</v>
      </c>
      <c r="AB38" s="51">
        <v>128</v>
      </c>
      <c r="AC38" s="51">
        <v>120</v>
      </c>
      <c r="AD38" s="51">
        <v>139</v>
      </c>
      <c r="AE38" s="51">
        <v>134</v>
      </c>
      <c r="AF38" s="51">
        <v>183</v>
      </c>
      <c r="AG38" s="51">
        <v>158</v>
      </c>
      <c r="AH38" s="25">
        <v>136</v>
      </c>
      <c r="AI38" s="25">
        <v>218</v>
      </c>
      <c r="AJ38" s="25">
        <v>147</v>
      </c>
      <c r="AK38" s="25">
        <v>122</v>
      </c>
      <c r="AL38" s="25">
        <v>94</v>
      </c>
      <c r="AM38" s="25">
        <v>119</v>
      </c>
      <c r="AN38" s="25">
        <v>82</v>
      </c>
      <c r="AO38" s="25">
        <v>135</v>
      </c>
      <c r="AP38" s="25">
        <v>105</v>
      </c>
      <c r="AQ38" s="25">
        <v>121</v>
      </c>
      <c r="AR38" s="25">
        <v>115</v>
      </c>
      <c r="AS38" s="25">
        <v>112</v>
      </c>
      <c r="AT38" s="25">
        <v>204</v>
      </c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18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18"/>
      <c r="DT38" s="18">
        <v>33</v>
      </c>
      <c r="DU38" s="34">
        <f t="shared" si="12"/>
        <v>34</v>
      </c>
      <c r="DV38" s="34">
        <f t="shared" si="22"/>
        <v>34</v>
      </c>
      <c r="DW38" s="17"/>
      <c r="DX38" s="18">
        <v>1</v>
      </c>
      <c r="DY38" s="18"/>
      <c r="DZ38" s="18"/>
      <c r="EA38" s="17"/>
      <c r="EB38" s="18">
        <v>34</v>
      </c>
      <c r="EC38" s="17"/>
      <c r="ED38" s="18">
        <f t="shared" si="23"/>
        <v>34</v>
      </c>
      <c r="EE38" s="18" t="str">
        <f t="shared" si="24"/>
        <v>(33)</v>
      </c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  <c r="IV38" s="17"/>
    </row>
    <row r="39" spans="1:256" s="24" customFormat="1" ht="15.75" customHeight="1">
      <c r="A39" s="30" t="str">
        <f t="shared" si="13"/>
        <v>35(37)</v>
      </c>
      <c r="B39" s="44" t="s">
        <v>56</v>
      </c>
      <c r="C39" s="49" t="s">
        <v>55</v>
      </c>
      <c r="D39" s="41">
        <f t="shared" si="14"/>
        <v>124.2</v>
      </c>
      <c r="E39"/>
      <c r="F39" s="25">
        <f t="shared" si="15"/>
        <v>35</v>
      </c>
      <c r="G39" s="15">
        <f t="shared" si="16"/>
        <v>4347</v>
      </c>
      <c r="H39"/>
      <c r="I39" s="25">
        <f t="shared" si="17"/>
        <v>0</v>
      </c>
      <c r="J39" s="25">
        <f t="shared" si="18"/>
        <v>0</v>
      </c>
      <c r="K39" s="25">
        <f t="shared" si="19"/>
        <v>0</v>
      </c>
      <c r="L39" s="25">
        <f t="shared" si="20"/>
        <v>0</v>
      </c>
      <c r="M39" s="59">
        <f t="shared" si="21"/>
        <v>0</v>
      </c>
      <c r="N39" s="51">
        <v>116</v>
      </c>
      <c r="O39" s="51">
        <v>153</v>
      </c>
      <c r="P39" s="51">
        <v>122</v>
      </c>
      <c r="Q39" s="51">
        <v>128</v>
      </c>
      <c r="R39" s="51">
        <v>143</v>
      </c>
      <c r="S39" s="51">
        <v>120</v>
      </c>
      <c r="T39" s="51">
        <v>98</v>
      </c>
      <c r="U39" s="51">
        <v>99</v>
      </c>
      <c r="V39" s="51">
        <v>102</v>
      </c>
      <c r="W39" s="51">
        <v>198</v>
      </c>
      <c r="X39" s="51">
        <v>124</v>
      </c>
      <c r="Y39" s="51">
        <v>141</v>
      </c>
      <c r="Z39" s="51">
        <v>122</v>
      </c>
      <c r="AA39" s="51">
        <v>115</v>
      </c>
      <c r="AB39" s="51">
        <v>143</v>
      </c>
      <c r="AC39" s="51">
        <v>130</v>
      </c>
      <c r="AD39" s="51">
        <v>107</v>
      </c>
      <c r="AE39" s="51">
        <v>111</v>
      </c>
      <c r="AF39" s="51">
        <v>105</v>
      </c>
      <c r="AG39" s="51">
        <v>113</v>
      </c>
      <c r="AH39" s="25">
        <v>105</v>
      </c>
      <c r="AI39" s="25">
        <v>161</v>
      </c>
      <c r="AJ39" s="25">
        <v>80</v>
      </c>
      <c r="AK39" s="25">
        <v>105</v>
      </c>
      <c r="AL39" s="25">
        <v>171</v>
      </c>
      <c r="AM39" s="25">
        <v>104</v>
      </c>
      <c r="AN39" s="25">
        <v>64</v>
      </c>
      <c r="AO39" s="25">
        <v>127</v>
      </c>
      <c r="AP39" s="25">
        <v>137</v>
      </c>
      <c r="AQ39" s="25">
        <v>140</v>
      </c>
      <c r="AR39" s="25">
        <v>92</v>
      </c>
      <c r="AS39" s="25">
        <v>160</v>
      </c>
      <c r="AT39" s="25">
        <v>154</v>
      </c>
      <c r="AU39" s="25">
        <v>143</v>
      </c>
      <c r="AV39" s="25">
        <v>114</v>
      </c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18"/>
      <c r="BQ39" s="25"/>
      <c r="BR39" s="25"/>
      <c r="BS39" s="51"/>
      <c r="BT39" s="51"/>
      <c r="BU39" s="51"/>
      <c r="BV39" s="51"/>
      <c r="BW39" s="51"/>
      <c r="BX39" s="51"/>
      <c r="BY39" s="51"/>
      <c r="BZ39" s="51"/>
      <c r="CA39" s="51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18"/>
      <c r="DT39" s="18">
        <v>37</v>
      </c>
      <c r="DU39" s="34">
        <f t="shared" si="12"/>
        <v>35</v>
      </c>
      <c r="DV39" s="34">
        <f t="shared" si="22"/>
        <v>35</v>
      </c>
      <c r="DW39" s="17"/>
      <c r="DX39" s="18">
        <v>1</v>
      </c>
      <c r="DY39" s="18"/>
      <c r="DZ39" s="18"/>
      <c r="EA39" s="17"/>
      <c r="EB39" s="18">
        <v>35</v>
      </c>
      <c r="EC39" s="17"/>
      <c r="ED39" s="18">
        <f t="shared" si="23"/>
        <v>35</v>
      </c>
      <c r="EE39" s="18" t="str">
        <f t="shared" si="24"/>
        <v>(37)</v>
      </c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  <c r="IV39" s="17"/>
    </row>
    <row r="40" spans="1:256" s="24" customFormat="1" ht="15.75" customHeight="1">
      <c r="A40" s="30" t="str">
        <f t="shared" si="13"/>
        <v>36(36)</v>
      </c>
      <c r="B40" s="44" t="s">
        <v>48</v>
      </c>
      <c r="C40" s="49" t="s">
        <v>123</v>
      </c>
      <c r="D40" s="41">
        <f t="shared" si="14"/>
        <v>124.1025641025641</v>
      </c>
      <c r="E40"/>
      <c r="F40" s="25">
        <f t="shared" si="15"/>
        <v>39</v>
      </c>
      <c r="G40" s="15">
        <f t="shared" si="16"/>
        <v>4840</v>
      </c>
      <c r="H40"/>
      <c r="I40" s="25">
        <f t="shared" si="17"/>
        <v>0</v>
      </c>
      <c r="J40" s="25">
        <f t="shared" si="18"/>
        <v>0</v>
      </c>
      <c r="K40" s="25">
        <f t="shared" si="19"/>
        <v>0</v>
      </c>
      <c r="L40" s="25">
        <f t="shared" si="20"/>
        <v>0</v>
      </c>
      <c r="M40" s="59">
        <f t="shared" si="21"/>
        <v>0</v>
      </c>
      <c r="N40" s="51">
        <v>131</v>
      </c>
      <c r="O40" s="51">
        <v>154</v>
      </c>
      <c r="P40" s="51">
        <v>121</v>
      </c>
      <c r="Q40" s="51">
        <v>93</v>
      </c>
      <c r="R40" s="51">
        <v>135</v>
      </c>
      <c r="S40" s="51">
        <v>172</v>
      </c>
      <c r="T40" s="51">
        <v>88</v>
      </c>
      <c r="U40" s="51">
        <v>125</v>
      </c>
      <c r="V40" s="51">
        <v>110</v>
      </c>
      <c r="W40" s="51">
        <v>106</v>
      </c>
      <c r="X40" s="51">
        <v>92</v>
      </c>
      <c r="Y40" s="51">
        <v>136</v>
      </c>
      <c r="Z40" s="51">
        <v>127</v>
      </c>
      <c r="AA40" s="51">
        <v>102</v>
      </c>
      <c r="AB40" s="51">
        <v>145</v>
      </c>
      <c r="AC40" s="51">
        <v>116</v>
      </c>
      <c r="AD40" s="51">
        <v>175</v>
      </c>
      <c r="AE40" s="51">
        <v>135</v>
      </c>
      <c r="AF40" s="51">
        <v>155</v>
      </c>
      <c r="AG40" s="51">
        <v>150</v>
      </c>
      <c r="AH40" s="25">
        <v>162</v>
      </c>
      <c r="AI40" s="25">
        <v>132</v>
      </c>
      <c r="AJ40" s="25">
        <v>119</v>
      </c>
      <c r="AK40" s="25">
        <v>140</v>
      </c>
      <c r="AL40" s="25">
        <v>140</v>
      </c>
      <c r="AM40" s="25">
        <v>101</v>
      </c>
      <c r="AN40" s="25">
        <v>144</v>
      </c>
      <c r="AO40" s="25">
        <v>105</v>
      </c>
      <c r="AP40" s="25">
        <v>80</v>
      </c>
      <c r="AQ40" s="25">
        <v>81</v>
      </c>
      <c r="AR40" s="25">
        <v>89</v>
      </c>
      <c r="AS40" s="25">
        <v>119</v>
      </c>
      <c r="AT40" s="25">
        <v>136</v>
      </c>
      <c r="AU40" s="25">
        <v>78</v>
      </c>
      <c r="AV40" s="25">
        <v>145</v>
      </c>
      <c r="AW40" s="25">
        <v>154</v>
      </c>
      <c r="AX40" s="25">
        <v>111</v>
      </c>
      <c r="AY40" s="25">
        <v>123</v>
      </c>
      <c r="AZ40" s="25">
        <v>113</v>
      </c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18"/>
      <c r="BQ40" s="25"/>
      <c r="BR40" s="25"/>
      <c r="BS40" s="51"/>
      <c r="BT40" s="51"/>
      <c r="BU40" s="51"/>
      <c r="BV40" s="51"/>
      <c r="BW40" s="51"/>
      <c r="BX40" s="51"/>
      <c r="BY40" s="51"/>
      <c r="BZ40" s="51"/>
      <c r="CA40" s="51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18"/>
      <c r="DT40" s="18">
        <v>36</v>
      </c>
      <c r="DU40" s="34">
        <f t="shared" si="12"/>
        <v>36</v>
      </c>
      <c r="DV40" s="34">
        <f t="shared" si="22"/>
        <v>36</v>
      </c>
      <c r="DW40" s="17"/>
      <c r="DX40" s="18">
        <v>1</v>
      </c>
      <c r="DY40" s="18"/>
      <c r="DZ40" s="18"/>
      <c r="EA40" s="17"/>
      <c r="EB40" s="18">
        <v>36</v>
      </c>
      <c r="EC40" s="17"/>
      <c r="ED40" s="18">
        <f t="shared" si="23"/>
        <v>36</v>
      </c>
      <c r="EE40" s="18" t="str">
        <f t="shared" si="24"/>
        <v>(36)</v>
      </c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  <c r="IV40" s="17"/>
    </row>
    <row r="41" spans="1:256" s="24" customFormat="1" ht="15.75" customHeight="1">
      <c r="A41" s="30" t="str">
        <f t="shared" si="13"/>
        <v>37(39)</v>
      </c>
      <c r="B41" s="35" t="s">
        <v>44</v>
      </c>
      <c r="C41" s="69" t="s">
        <v>45</v>
      </c>
      <c r="D41" s="70">
        <f t="shared" si="14"/>
        <v>121.82352941176471</v>
      </c>
      <c r="E41"/>
      <c r="F41" s="25">
        <f t="shared" si="15"/>
        <v>34</v>
      </c>
      <c r="G41" s="15">
        <f t="shared" si="16"/>
        <v>4142</v>
      </c>
      <c r="H41"/>
      <c r="I41" s="25">
        <f t="shared" si="17"/>
        <v>0</v>
      </c>
      <c r="J41" s="25">
        <f t="shared" si="18"/>
        <v>0</v>
      </c>
      <c r="K41" s="25">
        <f t="shared" si="19"/>
        <v>0</v>
      </c>
      <c r="L41" s="25">
        <f t="shared" si="20"/>
        <v>0</v>
      </c>
      <c r="M41" s="59">
        <f t="shared" si="21"/>
        <v>0</v>
      </c>
      <c r="N41" s="51">
        <v>97</v>
      </c>
      <c r="O41" s="51">
        <v>79</v>
      </c>
      <c r="P41" s="51">
        <v>81</v>
      </c>
      <c r="Q41" s="51">
        <v>101</v>
      </c>
      <c r="R41" s="51">
        <v>143</v>
      </c>
      <c r="S41" s="51">
        <v>96</v>
      </c>
      <c r="T41" s="51">
        <v>126</v>
      </c>
      <c r="U41" s="51">
        <v>141</v>
      </c>
      <c r="V41" s="51">
        <v>81</v>
      </c>
      <c r="W41" s="51">
        <v>136</v>
      </c>
      <c r="X41" s="51">
        <v>115</v>
      </c>
      <c r="Y41" s="51">
        <v>135</v>
      </c>
      <c r="Z41" s="51">
        <v>133</v>
      </c>
      <c r="AA41" s="51">
        <v>152</v>
      </c>
      <c r="AB41" s="51">
        <v>112</v>
      </c>
      <c r="AC41" s="51">
        <v>120</v>
      </c>
      <c r="AD41" s="51">
        <v>135</v>
      </c>
      <c r="AE41" s="51">
        <v>88</v>
      </c>
      <c r="AF41" s="51">
        <v>156</v>
      </c>
      <c r="AG41" s="51">
        <v>155</v>
      </c>
      <c r="AH41" s="25">
        <v>112</v>
      </c>
      <c r="AI41" s="25">
        <v>89</v>
      </c>
      <c r="AJ41" s="25">
        <v>172</v>
      </c>
      <c r="AK41" s="25">
        <v>86</v>
      </c>
      <c r="AL41" s="25">
        <v>142</v>
      </c>
      <c r="AM41" s="25">
        <v>112</v>
      </c>
      <c r="AN41" s="25">
        <v>71</v>
      </c>
      <c r="AO41" s="25">
        <v>114</v>
      </c>
      <c r="AP41" s="25">
        <v>139</v>
      </c>
      <c r="AQ41" s="25">
        <v>142</v>
      </c>
      <c r="AR41" s="25">
        <v>122</v>
      </c>
      <c r="AS41" s="25">
        <v>167</v>
      </c>
      <c r="AT41" s="25">
        <v>148</v>
      </c>
      <c r="AU41" s="25">
        <v>144</v>
      </c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18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18"/>
      <c r="DT41" s="18">
        <v>39</v>
      </c>
      <c r="DU41" s="34">
        <f t="shared" si="12"/>
        <v>37</v>
      </c>
      <c r="DV41" s="34">
        <f t="shared" si="22"/>
        <v>37</v>
      </c>
      <c r="DW41" s="17"/>
      <c r="DX41" s="18">
        <v>1</v>
      </c>
      <c r="DY41" s="18"/>
      <c r="DZ41" s="18"/>
      <c r="EA41" s="17"/>
      <c r="EB41" s="18">
        <v>37</v>
      </c>
      <c r="EC41" s="17"/>
      <c r="ED41" s="18">
        <f t="shared" si="23"/>
        <v>37</v>
      </c>
      <c r="EE41" s="18" t="str">
        <f t="shared" si="24"/>
        <v>(39)</v>
      </c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  <c r="IU41" s="17"/>
      <c r="IV41" s="17"/>
    </row>
    <row r="42" spans="1:256" s="24" customFormat="1" ht="15.75" customHeight="1">
      <c r="A42" s="30" t="str">
        <f t="shared" si="13"/>
        <v>38(42)</v>
      </c>
      <c r="B42" s="35" t="s">
        <v>125</v>
      </c>
      <c r="C42" s="69" t="s">
        <v>62</v>
      </c>
      <c r="D42" s="70">
        <f t="shared" si="14"/>
        <v>119.56666666666666</v>
      </c>
      <c r="E42" s="75"/>
      <c r="F42" s="51">
        <f t="shared" si="15"/>
        <v>30</v>
      </c>
      <c r="G42" s="71">
        <f t="shared" si="16"/>
        <v>3587</v>
      </c>
      <c r="H42"/>
      <c r="I42" s="25">
        <f t="shared" si="17"/>
        <v>0</v>
      </c>
      <c r="J42" s="25">
        <f t="shared" si="18"/>
        <v>0</v>
      </c>
      <c r="K42" s="25">
        <f t="shared" si="19"/>
        <v>0</v>
      </c>
      <c r="L42" s="25">
        <f t="shared" si="20"/>
        <v>0</v>
      </c>
      <c r="M42" s="59">
        <f t="shared" si="21"/>
        <v>0</v>
      </c>
      <c r="N42" s="51">
        <v>104</v>
      </c>
      <c r="O42" s="51">
        <v>124</v>
      </c>
      <c r="P42" s="51">
        <v>46</v>
      </c>
      <c r="Q42" s="51">
        <v>122</v>
      </c>
      <c r="R42" s="51">
        <v>136</v>
      </c>
      <c r="S42" s="51">
        <v>93</v>
      </c>
      <c r="T42" s="51">
        <v>181</v>
      </c>
      <c r="U42" s="51">
        <v>75</v>
      </c>
      <c r="V42" s="51">
        <v>106</v>
      </c>
      <c r="W42" s="51">
        <v>104</v>
      </c>
      <c r="X42" s="51">
        <v>107</v>
      </c>
      <c r="Y42" s="51">
        <v>73</v>
      </c>
      <c r="Z42" s="51">
        <v>114</v>
      </c>
      <c r="AA42" s="51">
        <v>174</v>
      </c>
      <c r="AB42" s="51">
        <v>148</v>
      </c>
      <c r="AC42" s="51">
        <v>128</v>
      </c>
      <c r="AD42" s="51">
        <v>53</v>
      </c>
      <c r="AE42" s="51">
        <v>115</v>
      </c>
      <c r="AF42" s="51">
        <v>148</v>
      </c>
      <c r="AG42" s="51">
        <v>108</v>
      </c>
      <c r="AH42" s="25">
        <v>145</v>
      </c>
      <c r="AI42" s="25">
        <v>80</v>
      </c>
      <c r="AJ42" s="25">
        <v>135</v>
      </c>
      <c r="AK42" s="25">
        <v>142</v>
      </c>
      <c r="AL42" s="25">
        <v>151</v>
      </c>
      <c r="AM42" s="25">
        <v>176</v>
      </c>
      <c r="AN42" s="25">
        <v>211</v>
      </c>
      <c r="AO42" s="25">
        <v>76</v>
      </c>
      <c r="AP42" s="25">
        <v>114</v>
      </c>
      <c r="AQ42" s="25">
        <v>98</v>
      </c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18"/>
      <c r="BQ42" s="25"/>
      <c r="BR42" s="25"/>
      <c r="BS42" s="25"/>
      <c r="BT42" s="25"/>
      <c r="BU42" s="25"/>
      <c r="BV42" s="25"/>
      <c r="BW42" s="25"/>
      <c r="BX42" s="51"/>
      <c r="BY42" s="51"/>
      <c r="BZ42" s="51"/>
      <c r="CA42" s="51"/>
      <c r="CB42" s="51"/>
      <c r="CC42" s="51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18"/>
      <c r="DT42" s="18">
        <v>42</v>
      </c>
      <c r="DU42" s="34">
        <f t="shared" si="12"/>
        <v>38</v>
      </c>
      <c r="DV42" s="34">
        <f t="shared" si="22"/>
        <v>38</v>
      </c>
      <c r="DW42" s="17"/>
      <c r="DX42" s="18">
        <v>1</v>
      </c>
      <c r="DY42" s="18"/>
      <c r="DZ42" s="18"/>
      <c r="EA42" s="17"/>
      <c r="EB42" s="18">
        <v>38</v>
      </c>
      <c r="EC42" s="17"/>
      <c r="ED42" s="18">
        <f t="shared" si="23"/>
        <v>38</v>
      </c>
      <c r="EE42" s="18" t="str">
        <f t="shared" si="24"/>
        <v>(42)</v>
      </c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  <c r="IT42" s="17"/>
      <c r="IU42" s="17"/>
      <c r="IV42" s="17"/>
    </row>
    <row r="43" spans="1:256" s="24" customFormat="1" ht="15.75" customHeight="1">
      <c r="A43" s="30" t="str">
        <f t="shared" si="13"/>
        <v>39(38)</v>
      </c>
      <c r="B43" s="44" t="s">
        <v>129</v>
      </c>
      <c r="C43" s="49" t="s">
        <v>36</v>
      </c>
      <c r="D43" s="41">
        <f t="shared" si="14"/>
        <v>119.20588235294117</v>
      </c>
      <c r="E43"/>
      <c r="F43" s="25">
        <f t="shared" si="15"/>
        <v>34</v>
      </c>
      <c r="G43" s="15">
        <f t="shared" si="16"/>
        <v>4053</v>
      </c>
      <c r="H43" s="17"/>
      <c r="I43" s="25">
        <f t="shared" si="17"/>
        <v>0</v>
      </c>
      <c r="J43" s="25">
        <f t="shared" si="18"/>
        <v>0</v>
      </c>
      <c r="K43" s="25">
        <f t="shared" si="19"/>
        <v>0</v>
      </c>
      <c r="L43" s="25">
        <f t="shared" si="20"/>
        <v>0</v>
      </c>
      <c r="M43" s="59">
        <f t="shared" si="21"/>
        <v>0</v>
      </c>
      <c r="N43" s="25">
        <v>108</v>
      </c>
      <c r="O43" s="25">
        <v>125</v>
      </c>
      <c r="P43" s="25">
        <v>156</v>
      </c>
      <c r="Q43" s="25">
        <v>124</v>
      </c>
      <c r="R43" s="25">
        <v>46</v>
      </c>
      <c r="S43" s="25">
        <v>92</v>
      </c>
      <c r="T43" s="25">
        <v>132</v>
      </c>
      <c r="U43" s="25">
        <v>188</v>
      </c>
      <c r="V43" s="25">
        <v>168</v>
      </c>
      <c r="W43" s="25">
        <v>137</v>
      </c>
      <c r="X43" s="25">
        <v>120</v>
      </c>
      <c r="Y43" s="25">
        <v>134</v>
      </c>
      <c r="Z43" s="25">
        <v>118</v>
      </c>
      <c r="AA43" s="25">
        <v>84</v>
      </c>
      <c r="AB43" s="25">
        <v>101</v>
      </c>
      <c r="AC43" s="25">
        <v>122</v>
      </c>
      <c r="AD43" s="25">
        <v>82</v>
      </c>
      <c r="AE43" s="24">
        <v>67</v>
      </c>
      <c r="AF43" s="24">
        <v>101</v>
      </c>
      <c r="AG43" s="24">
        <v>92</v>
      </c>
      <c r="AH43" s="24">
        <v>154</v>
      </c>
      <c r="AI43" s="24">
        <v>136</v>
      </c>
      <c r="AJ43" s="24">
        <v>185</v>
      </c>
      <c r="AK43" s="24">
        <v>134</v>
      </c>
      <c r="AL43" s="24">
        <v>148</v>
      </c>
      <c r="AM43" s="24">
        <v>82</v>
      </c>
      <c r="AN43" s="24">
        <v>97</v>
      </c>
      <c r="AO43" s="24">
        <v>163</v>
      </c>
      <c r="AP43" s="24">
        <v>79</v>
      </c>
      <c r="AQ43" s="24">
        <v>185</v>
      </c>
      <c r="AR43" s="24">
        <v>145</v>
      </c>
      <c r="AS43" s="24">
        <v>96</v>
      </c>
      <c r="AT43" s="24">
        <v>88</v>
      </c>
      <c r="AU43" s="24">
        <v>64</v>
      </c>
      <c r="BP43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S43"/>
      <c r="DT43" s="18">
        <v>38</v>
      </c>
      <c r="DU43" s="34">
        <f aca="true" t="shared" si="25" ref="DU43:DU74">IF(AND(D43=D42,D43=D41,D43=D40,D43=D39),ROW($A35:$IV35),IF(AND(D43=D42,D43=D41,D43=D40),ROW($A36:$IV36),IF(AND(D43=D42,D43=D41),ROW($A37:$IV37),IF(D43=D42,ROW($A38:$IV38),IF(D43&gt;1,ROW($A39:$IV39),"-")))))</f>
        <v>39</v>
      </c>
      <c r="DV43" s="34">
        <f t="shared" si="22"/>
        <v>39</v>
      </c>
      <c r="DW43" s="17"/>
      <c r="DX43" s="18">
        <v>1</v>
      </c>
      <c r="DY43" s="18"/>
      <c r="DZ43" s="18"/>
      <c r="EA43" s="17"/>
      <c r="EB43" s="18">
        <v>39</v>
      </c>
      <c r="EC43" s="17"/>
      <c r="ED43" s="18">
        <f t="shared" si="23"/>
        <v>39</v>
      </c>
      <c r="EE43" s="18" t="str">
        <f t="shared" si="24"/>
        <v>(38)</v>
      </c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  <c r="IV43" s="17"/>
    </row>
    <row r="44" spans="1:256" s="24" customFormat="1" ht="15.75" customHeight="1">
      <c r="A44" s="30" t="str">
        <f t="shared" si="13"/>
        <v>40(35)</v>
      </c>
      <c r="B44" s="44" t="s">
        <v>95</v>
      </c>
      <c r="C44" s="49" t="s">
        <v>123</v>
      </c>
      <c r="D44" s="41">
        <f t="shared" si="14"/>
        <v>118.6896551724138</v>
      </c>
      <c r="E44"/>
      <c r="F44" s="25">
        <f t="shared" si="15"/>
        <v>29</v>
      </c>
      <c r="G44" s="15">
        <f t="shared" si="16"/>
        <v>3442</v>
      </c>
      <c r="H44"/>
      <c r="I44" s="25">
        <f t="shared" si="17"/>
        <v>0</v>
      </c>
      <c r="J44" s="25">
        <f t="shared" si="18"/>
        <v>0</v>
      </c>
      <c r="K44" s="25">
        <f t="shared" si="19"/>
        <v>0</v>
      </c>
      <c r="L44" s="25">
        <f t="shared" si="20"/>
        <v>0</v>
      </c>
      <c r="M44" s="59">
        <f t="shared" si="21"/>
        <v>0</v>
      </c>
      <c r="N44" s="51">
        <v>168</v>
      </c>
      <c r="O44" s="51">
        <v>57</v>
      </c>
      <c r="P44" s="51">
        <v>186</v>
      </c>
      <c r="Q44" s="51">
        <v>117</v>
      </c>
      <c r="R44" s="51">
        <v>106</v>
      </c>
      <c r="S44" s="51">
        <v>190</v>
      </c>
      <c r="T44" s="51">
        <v>101</v>
      </c>
      <c r="U44" s="51">
        <v>194</v>
      </c>
      <c r="V44" s="51">
        <v>160</v>
      </c>
      <c r="W44" s="51">
        <v>190</v>
      </c>
      <c r="X44" s="51">
        <v>71</v>
      </c>
      <c r="Y44" s="51">
        <v>116</v>
      </c>
      <c r="Z44" s="51">
        <v>88</v>
      </c>
      <c r="AA44" s="51">
        <v>102</v>
      </c>
      <c r="AB44" s="51">
        <v>99</v>
      </c>
      <c r="AC44" s="51">
        <v>114</v>
      </c>
      <c r="AD44" s="51">
        <v>135</v>
      </c>
      <c r="AE44" s="51">
        <v>158</v>
      </c>
      <c r="AF44" s="51">
        <v>137</v>
      </c>
      <c r="AG44" s="51">
        <v>98</v>
      </c>
      <c r="AH44" s="25">
        <v>122</v>
      </c>
      <c r="AI44" s="25">
        <v>109</v>
      </c>
      <c r="AJ44" s="25">
        <v>108</v>
      </c>
      <c r="AK44" s="25">
        <v>108</v>
      </c>
      <c r="AL44" s="25">
        <v>60</v>
      </c>
      <c r="AM44" s="25">
        <v>81</v>
      </c>
      <c r="AN44" s="25">
        <v>74</v>
      </c>
      <c r="AO44" s="25">
        <v>116</v>
      </c>
      <c r="AP44" s="25">
        <v>77</v>
      </c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18"/>
      <c r="BQ44" s="25"/>
      <c r="BR44" s="25"/>
      <c r="BS44" s="51"/>
      <c r="BT44" s="51"/>
      <c r="BU44" s="51"/>
      <c r="BV44" s="51"/>
      <c r="BW44" s="51"/>
      <c r="BX44" s="51"/>
      <c r="BY44" s="51"/>
      <c r="BZ44" s="51"/>
      <c r="CA44" s="51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18"/>
      <c r="DT44" s="18">
        <v>35</v>
      </c>
      <c r="DU44" s="34">
        <f t="shared" si="25"/>
        <v>40</v>
      </c>
      <c r="DV44" s="34">
        <f t="shared" si="22"/>
        <v>40</v>
      </c>
      <c r="DW44" s="17"/>
      <c r="DX44" s="18">
        <v>1</v>
      </c>
      <c r="DY44" s="18"/>
      <c r="DZ44" s="18"/>
      <c r="EA44" s="17"/>
      <c r="EB44" s="18">
        <v>40</v>
      </c>
      <c r="EC44" s="17"/>
      <c r="ED44" s="18">
        <f t="shared" si="23"/>
        <v>40</v>
      </c>
      <c r="EE44" s="18" t="str">
        <f t="shared" si="24"/>
        <v>(35)</v>
      </c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  <c r="IU44" s="17"/>
      <c r="IV44" s="17"/>
    </row>
    <row r="45" spans="1:256" s="24" customFormat="1" ht="15.75" customHeight="1">
      <c r="A45" s="30" t="str">
        <f t="shared" si="13"/>
        <v>41(41)</v>
      </c>
      <c r="B45" s="35" t="s">
        <v>50</v>
      </c>
      <c r="C45" s="69" t="s">
        <v>36</v>
      </c>
      <c r="D45" s="70">
        <f t="shared" si="14"/>
        <v>117.88888888888889</v>
      </c>
      <c r="E45" s="75"/>
      <c r="F45" s="51">
        <f t="shared" si="15"/>
        <v>18</v>
      </c>
      <c r="G45" s="71">
        <f t="shared" si="16"/>
        <v>2122</v>
      </c>
      <c r="H45"/>
      <c r="I45" s="25">
        <f t="shared" si="17"/>
        <v>0</v>
      </c>
      <c r="J45" s="25">
        <f t="shared" si="18"/>
        <v>0</v>
      </c>
      <c r="K45" s="25">
        <f t="shared" si="19"/>
        <v>0</v>
      </c>
      <c r="L45" s="25">
        <f t="shared" si="20"/>
        <v>0</v>
      </c>
      <c r="M45" s="59">
        <f t="shared" si="21"/>
        <v>0</v>
      </c>
      <c r="N45" s="51">
        <v>170</v>
      </c>
      <c r="O45" s="51">
        <v>103</v>
      </c>
      <c r="P45" s="51">
        <v>90</v>
      </c>
      <c r="Q45" s="51">
        <v>112</v>
      </c>
      <c r="R45" s="51">
        <v>123</v>
      </c>
      <c r="S45" s="51">
        <v>141</v>
      </c>
      <c r="T45" s="51">
        <v>109</v>
      </c>
      <c r="U45" s="51">
        <v>136</v>
      </c>
      <c r="V45" s="51">
        <v>94</v>
      </c>
      <c r="W45" s="51">
        <v>154</v>
      </c>
      <c r="X45" s="51">
        <v>99</v>
      </c>
      <c r="Y45" s="51">
        <v>141</v>
      </c>
      <c r="Z45" s="51">
        <v>99</v>
      </c>
      <c r="AA45" s="51">
        <v>129</v>
      </c>
      <c r="AB45" s="51">
        <v>114</v>
      </c>
      <c r="AC45" s="51">
        <v>65</v>
      </c>
      <c r="AD45" s="51">
        <v>124</v>
      </c>
      <c r="AE45" s="51">
        <v>119</v>
      </c>
      <c r="AF45" s="51"/>
      <c r="AG45" s="51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18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18"/>
      <c r="DT45" s="18">
        <v>41</v>
      </c>
      <c r="DU45" s="34">
        <f t="shared" si="25"/>
        <v>41</v>
      </c>
      <c r="DV45" s="34">
        <f t="shared" si="22"/>
        <v>41</v>
      </c>
      <c r="DW45" s="17"/>
      <c r="DX45" s="18">
        <v>1</v>
      </c>
      <c r="DY45" s="18"/>
      <c r="DZ45" s="18"/>
      <c r="EA45" s="17"/>
      <c r="EB45" s="18">
        <v>41</v>
      </c>
      <c r="EC45" s="17"/>
      <c r="ED45" s="18">
        <f t="shared" si="23"/>
        <v>41</v>
      </c>
      <c r="EE45" s="18" t="str">
        <f t="shared" si="24"/>
        <v>(41)</v>
      </c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  <c r="IT45" s="17"/>
      <c r="IU45" s="17"/>
      <c r="IV45" s="17"/>
    </row>
    <row r="46" spans="1:256" s="24" customFormat="1" ht="15.75" customHeight="1">
      <c r="A46" s="30" t="str">
        <f t="shared" si="13"/>
        <v>42(40)</v>
      </c>
      <c r="B46" s="35" t="s">
        <v>145</v>
      </c>
      <c r="C46" s="69" t="s">
        <v>83</v>
      </c>
      <c r="D46" s="70">
        <f t="shared" si="14"/>
        <v>117.61904761904762</v>
      </c>
      <c r="E46"/>
      <c r="F46" s="25">
        <f t="shared" si="15"/>
        <v>21</v>
      </c>
      <c r="G46" s="15">
        <f t="shared" si="16"/>
        <v>2470</v>
      </c>
      <c r="H46"/>
      <c r="I46" s="25">
        <f t="shared" si="17"/>
        <v>0</v>
      </c>
      <c r="J46" s="25">
        <f t="shared" si="18"/>
        <v>0</v>
      </c>
      <c r="K46" s="25">
        <f t="shared" si="19"/>
        <v>0</v>
      </c>
      <c r="L46" s="25">
        <f t="shared" si="20"/>
        <v>0</v>
      </c>
      <c r="M46" s="59">
        <f t="shared" si="21"/>
        <v>0</v>
      </c>
      <c r="N46" s="51">
        <v>93</v>
      </c>
      <c r="O46" s="51">
        <v>111</v>
      </c>
      <c r="P46" s="51">
        <v>135</v>
      </c>
      <c r="Q46" s="51">
        <v>108</v>
      </c>
      <c r="R46" s="51">
        <v>150</v>
      </c>
      <c r="S46" s="51">
        <v>90</v>
      </c>
      <c r="T46" s="51">
        <v>159</v>
      </c>
      <c r="U46" s="51">
        <v>120</v>
      </c>
      <c r="V46" s="51">
        <v>102</v>
      </c>
      <c r="W46" s="51">
        <v>133</v>
      </c>
      <c r="X46" s="51">
        <v>110</v>
      </c>
      <c r="Y46" s="51">
        <v>120</v>
      </c>
      <c r="Z46" s="51">
        <v>78</v>
      </c>
      <c r="AA46" s="51">
        <v>68</v>
      </c>
      <c r="AB46" s="51">
        <v>73</v>
      </c>
      <c r="AC46" s="51">
        <v>128</v>
      </c>
      <c r="AD46" s="51">
        <v>128</v>
      </c>
      <c r="AE46" s="51">
        <v>152</v>
      </c>
      <c r="AF46" s="51">
        <v>110</v>
      </c>
      <c r="AG46" s="51">
        <v>159</v>
      </c>
      <c r="AH46" s="25">
        <v>143</v>
      </c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18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18"/>
      <c r="DT46" s="18">
        <v>40</v>
      </c>
      <c r="DU46" s="34">
        <f t="shared" si="25"/>
        <v>42</v>
      </c>
      <c r="DV46" s="34">
        <f t="shared" si="22"/>
        <v>42</v>
      </c>
      <c r="DW46" s="17"/>
      <c r="DX46" s="18">
        <v>1</v>
      </c>
      <c r="DY46" s="18"/>
      <c r="DZ46" s="18"/>
      <c r="EA46" s="17"/>
      <c r="EB46" s="18">
        <v>42</v>
      </c>
      <c r="EC46" s="17"/>
      <c r="ED46" s="18">
        <f t="shared" si="23"/>
        <v>42</v>
      </c>
      <c r="EE46" s="18" t="str">
        <f t="shared" si="24"/>
        <v>(40)</v>
      </c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  <c r="IU46" s="17"/>
      <c r="IV46" s="17"/>
    </row>
    <row r="47" spans="1:256" s="24" customFormat="1" ht="15.75" customHeight="1">
      <c r="A47" s="30" t="str">
        <f t="shared" si="13"/>
        <v>43(44)</v>
      </c>
      <c r="B47" s="35" t="s">
        <v>305</v>
      </c>
      <c r="C47" s="69" t="s">
        <v>130</v>
      </c>
      <c r="D47" s="70">
        <f t="shared" si="14"/>
        <v>117.21428571428571</v>
      </c>
      <c r="E47" s="75"/>
      <c r="F47" s="51">
        <f t="shared" si="15"/>
        <v>28</v>
      </c>
      <c r="G47" s="71">
        <f t="shared" si="16"/>
        <v>3282</v>
      </c>
      <c r="H47"/>
      <c r="I47" s="25">
        <f t="shared" si="17"/>
        <v>0</v>
      </c>
      <c r="J47" s="25">
        <f t="shared" si="18"/>
        <v>0</v>
      </c>
      <c r="K47" s="25">
        <f t="shared" si="19"/>
        <v>0</v>
      </c>
      <c r="L47" s="25">
        <f t="shared" si="20"/>
        <v>0</v>
      </c>
      <c r="M47" s="59">
        <f t="shared" si="21"/>
        <v>0</v>
      </c>
      <c r="N47" s="51">
        <v>115</v>
      </c>
      <c r="O47" s="51">
        <v>139</v>
      </c>
      <c r="P47" s="51">
        <v>81</v>
      </c>
      <c r="Q47" s="51">
        <v>136</v>
      </c>
      <c r="R47" s="51">
        <v>94</v>
      </c>
      <c r="S47" s="51">
        <v>92</v>
      </c>
      <c r="T47" s="51">
        <v>119</v>
      </c>
      <c r="U47" s="51">
        <v>110</v>
      </c>
      <c r="V47" s="51">
        <v>114</v>
      </c>
      <c r="W47" s="51">
        <v>129</v>
      </c>
      <c r="X47" s="51">
        <v>136</v>
      </c>
      <c r="Y47" s="51">
        <v>157</v>
      </c>
      <c r="Z47" s="51">
        <v>112</v>
      </c>
      <c r="AA47" s="51">
        <v>85</v>
      </c>
      <c r="AB47" s="51">
        <v>102</v>
      </c>
      <c r="AC47" s="51">
        <v>118</v>
      </c>
      <c r="AD47" s="51">
        <v>60</v>
      </c>
      <c r="AE47" s="51">
        <v>106</v>
      </c>
      <c r="AF47" s="51">
        <v>75</v>
      </c>
      <c r="AG47" s="51">
        <v>134</v>
      </c>
      <c r="AH47" s="25">
        <v>174</v>
      </c>
      <c r="AI47" s="25">
        <v>96</v>
      </c>
      <c r="AJ47" s="25">
        <v>155</v>
      </c>
      <c r="AK47" s="25">
        <v>142</v>
      </c>
      <c r="AL47" s="25">
        <v>121</v>
      </c>
      <c r="AM47" s="25">
        <v>103</v>
      </c>
      <c r="AN47" s="25">
        <v>129</v>
      </c>
      <c r="AO47" s="25">
        <v>148</v>
      </c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18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18"/>
      <c r="DT47" s="18">
        <v>44</v>
      </c>
      <c r="DU47" s="34">
        <f t="shared" si="25"/>
        <v>43</v>
      </c>
      <c r="DV47" s="34">
        <f t="shared" si="22"/>
        <v>43</v>
      </c>
      <c r="DW47" s="17"/>
      <c r="DX47" s="18">
        <v>1</v>
      </c>
      <c r="DY47" s="18"/>
      <c r="DZ47" s="18"/>
      <c r="EA47" s="17"/>
      <c r="EB47" s="18">
        <v>43</v>
      </c>
      <c r="EC47" s="17"/>
      <c r="ED47" s="18">
        <f t="shared" si="23"/>
        <v>43</v>
      </c>
      <c r="EE47" s="18" t="str">
        <f t="shared" si="24"/>
        <v>(44)</v>
      </c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  <c r="IU47" s="17"/>
      <c r="IV47" s="17"/>
    </row>
    <row r="48" spans="1:256" s="24" customFormat="1" ht="15.75" customHeight="1">
      <c r="A48" s="30" t="str">
        <f t="shared" si="13"/>
        <v>44(45)</v>
      </c>
      <c r="B48" s="44" t="s">
        <v>177</v>
      </c>
      <c r="C48" s="49" t="s">
        <v>62</v>
      </c>
      <c r="D48" s="41">
        <f t="shared" si="14"/>
        <v>116.04545454545455</v>
      </c>
      <c r="E48"/>
      <c r="F48" s="25">
        <f t="shared" si="15"/>
        <v>22</v>
      </c>
      <c r="G48" s="15">
        <f t="shared" si="16"/>
        <v>2553</v>
      </c>
      <c r="H48"/>
      <c r="I48" s="25">
        <f t="shared" si="17"/>
        <v>0</v>
      </c>
      <c r="J48" s="25">
        <f t="shared" si="18"/>
        <v>0</v>
      </c>
      <c r="K48" s="25">
        <f t="shared" si="19"/>
        <v>0</v>
      </c>
      <c r="L48" s="25">
        <f t="shared" si="20"/>
        <v>0</v>
      </c>
      <c r="M48" s="59">
        <f t="shared" si="21"/>
        <v>0</v>
      </c>
      <c r="N48" s="51">
        <v>123</v>
      </c>
      <c r="O48" s="51">
        <v>94</v>
      </c>
      <c r="P48" s="51">
        <v>113</v>
      </c>
      <c r="Q48" s="51">
        <v>136</v>
      </c>
      <c r="R48" s="51">
        <v>68</v>
      </c>
      <c r="S48" s="51">
        <v>97</v>
      </c>
      <c r="T48" s="51">
        <v>81</v>
      </c>
      <c r="U48" s="51">
        <v>129</v>
      </c>
      <c r="V48" s="51">
        <v>78</v>
      </c>
      <c r="W48" s="51">
        <v>119</v>
      </c>
      <c r="X48" s="51">
        <v>101</v>
      </c>
      <c r="Y48" s="51">
        <v>145</v>
      </c>
      <c r="Z48" s="51">
        <v>120</v>
      </c>
      <c r="AA48" s="51">
        <v>128</v>
      </c>
      <c r="AB48" s="51">
        <v>143</v>
      </c>
      <c r="AC48" s="51">
        <v>159</v>
      </c>
      <c r="AD48" s="51">
        <v>89</v>
      </c>
      <c r="AE48" s="51">
        <v>107</v>
      </c>
      <c r="AF48" s="51">
        <v>106</v>
      </c>
      <c r="AG48" s="51">
        <v>119</v>
      </c>
      <c r="AH48" s="25">
        <v>145</v>
      </c>
      <c r="AI48" s="25">
        <v>153</v>
      </c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18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18"/>
      <c r="DT48" s="18">
        <v>45</v>
      </c>
      <c r="DU48" s="34">
        <f t="shared" si="25"/>
        <v>44</v>
      </c>
      <c r="DV48" s="34">
        <f t="shared" si="22"/>
        <v>44</v>
      </c>
      <c r="DW48" s="17"/>
      <c r="DX48" s="18">
        <v>1</v>
      </c>
      <c r="DY48" s="18"/>
      <c r="DZ48" s="18"/>
      <c r="EA48" s="17"/>
      <c r="EB48" s="18">
        <v>52</v>
      </c>
      <c r="EC48" s="17"/>
      <c r="ED48" s="18">
        <f t="shared" si="23"/>
        <v>44</v>
      </c>
      <c r="EE48" s="18" t="str">
        <f t="shared" si="24"/>
        <v>(45)</v>
      </c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  <c r="IT48" s="17"/>
      <c r="IU48" s="17"/>
      <c r="IV48" s="17"/>
    </row>
    <row r="49" spans="1:256" s="24" customFormat="1" ht="15.75" customHeight="1">
      <c r="A49" s="30" t="str">
        <f t="shared" si="13"/>
        <v>45(43)</v>
      </c>
      <c r="B49" s="44" t="s">
        <v>67</v>
      </c>
      <c r="C49" s="49" t="s">
        <v>34</v>
      </c>
      <c r="D49" s="41">
        <f t="shared" si="14"/>
        <v>113.34482758620689</v>
      </c>
      <c r="E49"/>
      <c r="F49" s="25">
        <f t="shared" si="15"/>
        <v>29</v>
      </c>
      <c r="G49" s="15">
        <f t="shared" si="16"/>
        <v>3287</v>
      </c>
      <c r="H49"/>
      <c r="I49" s="25">
        <f t="shared" si="17"/>
        <v>0</v>
      </c>
      <c r="J49" s="25">
        <f t="shared" si="18"/>
        <v>0</v>
      </c>
      <c r="K49" s="25">
        <f t="shared" si="19"/>
        <v>0</v>
      </c>
      <c r="L49" s="25">
        <f t="shared" si="20"/>
        <v>0</v>
      </c>
      <c r="M49" s="59">
        <f t="shared" si="21"/>
        <v>0</v>
      </c>
      <c r="N49" s="51">
        <v>124</v>
      </c>
      <c r="O49" s="51">
        <v>159</v>
      </c>
      <c r="P49" s="51">
        <v>136</v>
      </c>
      <c r="Q49" s="51">
        <v>95</v>
      </c>
      <c r="R49" s="51">
        <v>98</v>
      </c>
      <c r="S49" s="51">
        <v>142</v>
      </c>
      <c r="T49" s="51">
        <v>120</v>
      </c>
      <c r="U49" s="51">
        <v>99</v>
      </c>
      <c r="V49" s="51">
        <v>89</v>
      </c>
      <c r="W49" s="51">
        <v>142</v>
      </c>
      <c r="X49" s="51">
        <v>106</v>
      </c>
      <c r="Y49" s="51">
        <v>105</v>
      </c>
      <c r="Z49" s="51">
        <v>71</v>
      </c>
      <c r="AA49" s="51">
        <v>158</v>
      </c>
      <c r="AB49" s="51">
        <v>68</v>
      </c>
      <c r="AC49" s="51">
        <v>90</v>
      </c>
      <c r="AD49" s="51">
        <v>139</v>
      </c>
      <c r="AE49" s="51">
        <v>163</v>
      </c>
      <c r="AF49" s="51">
        <v>82</v>
      </c>
      <c r="AG49" s="51">
        <v>135</v>
      </c>
      <c r="AH49" s="25">
        <v>130</v>
      </c>
      <c r="AI49" s="25">
        <v>107</v>
      </c>
      <c r="AJ49" s="25">
        <v>128</v>
      </c>
      <c r="AK49" s="25">
        <v>87</v>
      </c>
      <c r="AL49" s="25">
        <v>129</v>
      </c>
      <c r="AM49" s="25">
        <v>118</v>
      </c>
      <c r="AN49" s="25">
        <v>57</v>
      </c>
      <c r="AO49" s="25">
        <v>106</v>
      </c>
      <c r="AP49" s="25">
        <v>104</v>
      </c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18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18"/>
      <c r="DT49" s="18">
        <v>43</v>
      </c>
      <c r="DU49" s="34">
        <f t="shared" si="25"/>
        <v>45</v>
      </c>
      <c r="DV49" s="34">
        <f t="shared" si="22"/>
        <v>45</v>
      </c>
      <c r="DW49" s="17"/>
      <c r="DX49" s="18">
        <v>1</v>
      </c>
      <c r="DY49" s="18"/>
      <c r="DZ49" s="18"/>
      <c r="EA49" s="17"/>
      <c r="EB49" s="18">
        <v>44</v>
      </c>
      <c r="EC49" s="17"/>
      <c r="ED49" s="18">
        <f t="shared" si="23"/>
        <v>45</v>
      </c>
      <c r="EE49" s="18" t="str">
        <f t="shared" si="24"/>
        <v>(43)</v>
      </c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  <c r="IT49" s="17"/>
      <c r="IU49" s="17"/>
      <c r="IV49" s="17"/>
    </row>
    <row r="50" spans="1:256" s="24" customFormat="1" ht="15.75" customHeight="1">
      <c r="A50" s="30" t="str">
        <f t="shared" si="13"/>
        <v>46(47)</v>
      </c>
      <c r="B50" s="35" t="s">
        <v>278</v>
      </c>
      <c r="C50" s="69" t="s">
        <v>123</v>
      </c>
      <c r="D50" s="70">
        <f t="shared" si="14"/>
        <v>110.44444444444444</v>
      </c>
      <c r="E50" s="75"/>
      <c r="F50" s="51">
        <f t="shared" si="15"/>
        <v>9</v>
      </c>
      <c r="G50" s="71">
        <f t="shared" si="16"/>
        <v>994</v>
      </c>
      <c r="H50" s="17"/>
      <c r="I50" s="25">
        <f t="shared" si="17"/>
        <v>0</v>
      </c>
      <c r="J50" s="25">
        <f t="shared" si="18"/>
        <v>0</v>
      </c>
      <c r="K50" s="25">
        <f t="shared" si="19"/>
        <v>0</v>
      </c>
      <c r="L50" s="25">
        <f t="shared" si="20"/>
        <v>0</v>
      </c>
      <c r="M50" s="59">
        <f t="shared" si="21"/>
        <v>0</v>
      </c>
      <c r="N50" s="25">
        <v>130</v>
      </c>
      <c r="O50" s="25">
        <v>91</v>
      </c>
      <c r="P50" s="25">
        <v>83</v>
      </c>
      <c r="Q50" s="25">
        <v>121</v>
      </c>
      <c r="R50" s="25">
        <v>118</v>
      </c>
      <c r="S50" s="25">
        <v>127</v>
      </c>
      <c r="T50" s="25">
        <v>128</v>
      </c>
      <c r="U50" s="25">
        <v>88</v>
      </c>
      <c r="V50" s="25">
        <v>108</v>
      </c>
      <c r="W50" s="25"/>
      <c r="X50" s="25"/>
      <c r="Y50" s="25"/>
      <c r="Z50" s="25"/>
      <c r="AA50" s="25"/>
      <c r="AB50" s="25"/>
      <c r="BP50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S50"/>
      <c r="DT50" s="11">
        <v>47</v>
      </c>
      <c r="DU50" s="34">
        <f t="shared" si="25"/>
        <v>46</v>
      </c>
      <c r="DV50" s="34">
        <f t="shared" si="22"/>
        <v>46</v>
      </c>
      <c r="DW50" s="17"/>
      <c r="DX50" s="18">
        <v>1</v>
      </c>
      <c r="DY50" s="18"/>
      <c r="DZ50" s="18"/>
      <c r="EA50" s="17"/>
      <c r="EB50" s="18">
        <v>45</v>
      </c>
      <c r="EC50" s="17"/>
      <c r="ED50" s="18">
        <f t="shared" si="23"/>
        <v>46</v>
      </c>
      <c r="EE50" s="18" t="str">
        <f t="shared" si="24"/>
        <v>(47)</v>
      </c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  <c r="IT50" s="17"/>
      <c r="IU50" s="17"/>
      <c r="IV50" s="17"/>
    </row>
    <row r="51" spans="1:256" s="24" customFormat="1" ht="15.75" customHeight="1">
      <c r="A51" s="30" t="str">
        <f t="shared" si="13"/>
        <v>47(51)</v>
      </c>
      <c r="B51" s="35" t="s">
        <v>178</v>
      </c>
      <c r="C51" s="69" t="s">
        <v>38</v>
      </c>
      <c r="D51" s="70">
        <f t="shared" si="14"/>
        <v>110</v>
      </c>
      <c r="E51"/>
      <c r="F51" s="25">
        <f t="shared" si="15"/>
        <v>18</v>
      </c>
      <c r="G51" s="15">
        <f t="shared" si="16"/>
        <v>1980</v>
      </c>
      <c r="H51"/>
      <c r="I51" s="25">
        <f t="shared" si="17"/>
        <v>0</v>
      </c>
      <c r="J51" s="25">
        <f t="shared" si="18"/>
        <v>0</v>
      </c>
      <c r="K51" s="25">
        <f t="shared" si="19"/>
        <v>0</v>
      </c>
      <c r="L51" s="25">
        <f t="shared" si="20"/>
        <v>0</v>
      </c>
      <c r="M51" s="59">
        <f t="shared" si="21"/>
        <v>0</v>
      </c>
      <c r="N51" s="51">
        <v>107</v>
      </c>
      <c r="O51" s="51">
        <v>105</v>
      </c>
      <c r="P51" s="51">
        <v>139</v>
      </c>
      <c r="Q51" s="51">
        <v>148</v>
      </c>
      <c r="R51" s="51">
        <v>104</v>
      </c>
      <c r="S51" s="51">
        <v>93</v>
      </c>
      <c r="T51" s="51">
        <v>127</v>
      </c>
      <c r="U51" s="51">
        <v>76</v>
      </c>
      <c r="V51" s="51">
        <v>111</v>
      </c>
      <c r="W51" s="51">
        <v>114</v>
      </c>
      <c r="X51" s="51">
        <v>133</v>
      </c>
      <c r="Y51" s="51">
        <v>79</v>
      </c>
      <c r="Z51" s="51">
        <v>87</v>
      </c>
      <c r="AA51" s="51">
        <v>98</v>
      </c>
      <c r="AB51" s="51">
        <v>130</v>
      </c>
      <c r="AC51" s="51">
        <v>117</v>
      </c>
      <c r="AD51" s="51">
        <v>101</v>
      </c>
      <c r="AE51" s="51">
        <v>111</v>
      </c>
      <c r="AF51" s="51"/>
      <c r="AG51" s="51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18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18"/>
      <c r="DT51" s="18">
        <v>51</v>
      </c>
      <c r="DU51" s="34">
        <f t="shared" si="25"/>
        <v>47</v>
      </c>
      <c r="DV51" s="34">
        <f t="shared" si="22"/>
        <v>47</v>
      </c>
      <c r="DW51" s="17"/>
      <c r="DX51" s="18">
        <v>1</v>
      </c>
      <c r="DY51" s="18"/>
      <c r="DZ51" s="18"/>
      <c r="EA51" s="17"/>
      <c r="EB51" s="18">
        <v>46</v>
      </c>
      <c r="EC51" s="17"/>
      <c r="ED51" s="18">
        <f t="shared" si="23"/>
        <v>47</v>
      </c>
      <c r="EE51" s="18" t="str">
        <f t="shared" si="24"/>
        <v>(51)</v>
      </c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  <c r="IT51" s="17"/>
      <c r="IU51" s="17"/>
      <c r="IV51" s="17"/>
    </row>
    <row r="52" spans="1:256" s="24" customFormat="1" ht="15.75" customHeight="1">
      <c r="A52" s="30" t="str">
        <f t="shared" si="13"/>
        <v>48(48)</v>
      </c>
      <c r="B52" s="35" t="s">
        <v>221</v>
      </c>
      <c r="C52" s="69" t="s">
        <v>62</v>
      </c>
      <c r="D52" s="70">
        <f t="shared" si="14"/>
        <v>109.63157894736842</v>
      </c>
      <c r="E52" s="75"/>
      <c r="F52" s="51">
        <f t="shared" si="15"/>
        <v>19</v>
      </c>
      <c r="G52" s="71">
        <f t="shared" si="16"/>
        <v>2083</v>
      </c>
      <c r="H52"/>
      <c r="I52" s="25">
        <f t="shared" si="17"/>
        <v>0</v>
      </c>
      <c r="J52" s="25">
        <f t="shared" si="18"/>
        <v>0</v>
      </c>
      <c r="K52" s="25">
        <f t="shared" si="19"/>
        <v>0</v>
      </c>
      <c r="L52" s="25">
        <f t="shared" si="20"/>
        <v>0</v>
      </c>
      <c r="M52" s="59">
        <f t="shared" si="21"/>
        <v>0</v>
      </c>
      <c r="N52" s="51">
        <v>149</v>
      </c>
      <c r="O52" s="51">
        <v>98</v>
      </c>
      <c r="P52" s="51">
        <v>149</v>
      </c>
      <c r="Q52" s="51">
        <v>120</v>
      </c>
      <c r="R52" s="51">
        <v>80</v>
      </c>
      <c r="S52" s="51">
        <v>90</v>
      </c>
      <c r="T52" s="51">
        <v>79</v>
      </c>
      <c r="U52" s="51">
        <v>96</v>
      </c>
      <c r="V52" s="51">
        <v>103</v>
      </c>
      <c r="W52" s="51">
        <v>145</v>
      </c>
      <c r="X52" s="51">
        <v>126</v>
      </c>
      <c r="Y52" s="51">
        <v>102</v>
      </c>
      <c r="Z52" s="51">
        <v>129</v>
      </c>
      <c r="AA52" s="51">
        <v>91</v>
      </c>
      <c r="AB52" s="51">
        <v>64</v>
      </c>
      <c r="AC52" s="51">
        <v>96</v>
      </c>
      <c r="AD52" s="51">
        <v>132</v>
      </c>
      <c r="AE52" s="51">
        <v>122</v>
      </c>
      <c r="AF52" s="51">
        <v>112</v>
      </c>
      <c r="AG52" s="51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18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18"/>
      <c r="DT52" s="18">
        <v>48</v>
      </c>
      <c r="DU52" s="34">
        <f t="shared" si="25"/>
        <v>48</v>
      </c>
      <c r="DV52" s="34">
        <f t="shared" si="22"/>
        <v>48</v>
      </c>
      <c r="DW52" s="17"/>
      <c r="DX52" s="18">
        <v>1</v>
      </c>
      <c r="DY52" s="18"/>
      <c r="DZ52" s="18"/>
      <c r="EA52" s="17"/>
      <c r="EB52" s="18">
        <v>47</v>
      </c>
      <c r="EC52" s="17"/>
      <c r="ED52" s="18">
        <f t="shared" si="23"/>
        <v>48</v>
      </c>
      <c r="EE52" s="18" t="str">
        <f t="shared" si="24"/>
        <v>(48)</v>
      </c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  <c r="IT52" s="17"/>
      <c r="IU52" s="17"/>
      <c r="IV52" s="17"/>
    </row>
    <row r="53" spans="1:256" s="24" customFormat="1" ht="15.75" customHeight="1">
      <c r="A53" s="30" t="str">
        <f t="shared" si="13"/>
        <v>49(49)</v>
      </c>
      <c r="B53" s="35" t="s">
        <v>105</v>
      </c>
      <c r="C53" s="69" t="s">
        <v>143</v>
      </c>
      <c r="D53" s="70">
        <f t="shared" si="14"/>
        <v>109.6</v>
      </c>
      <c r="E53"/>
      <c r="F53" s="25">
        <f t="shared" si="15"/>
        <v>25</v>
      </c>
      <c r="G53" s="15">
        <f t="shared" si="16"/>
        <v>2740</v>
      </c>
      <c r="H53"/>
      <c r="I53" s="25">
        <f t="shared" si="17"/>
        <v>0</v>
      </c>
      <c r="J53" s="25">
        <f t="shared" si="18"/>
        <v>0</v>
      </c>
      <c r="K53" s="25">
        <f t="shared" si="19"/>
        <v>0</v>
      </c>
      <c r="L53" s="25">
        <f t="shared" si="20"/>
        <v>0</v>
      </c>
      <c r="M53" s="59">
        <f t="shared" si="21"/>
        <v>0</v>
      </c>
      <c r="N53" s="51">
        <v>173</v>
      </c>
      <c r="O53" s="51">
        <v>124</v>
      </c>
      <c r="P53" s="51">
        <v>113</v>
      </c>
      <c r="Q53" s="51">
        <v>77</v>
      </c>
      <c r="R53" s="51">
        <v>95</v>
      </c>
      <c r="S53" s="51">
        <v>67</v>
      </c>
      <c r="T53" s="51">
        <v>99</v>
      </c>
      <c r="U53" s="51">
        <v>85</v>
      </c>
      <c r="V53" s="51">
        <v>112</v>
      </c>
      <c r="W53" s="51">
        <v>87</v>
      </c>
      <c r="X53" s="51">
        <v>118</v>
      </c>
      <c r="Y53" s="51">
        <v>119</v>
      </c>
      <c r="Z53" s="51">
        <v>135</v>
      </c>
      <c r="AA53" s="51">
        <v>139</v>
      </c>
      <c r="AB53" s="51">
        <v>149</v>
      </c>
      <c r="AC53" s="51">
        <v>89</v>
      </c>
      <c r="AD53" s="51">
        <v>139</v>
      </c>
      <c r="AE53" s="51">
        <v>184</v>
      </c>
      <c r="AF53" s="51">
        <v>64</v>
      </c>
      <c r="AG53" s="51">
        <v>146</v>
      </c>
      <c r="AH53" s="25">
        <v>103</v>
      </c>
      <c r="AI53" s="25">
        <v>111</v>
      </c>
      <c r="AJ53" s="25">
        <v>70</v>
      </c>
      <c r="AK53" s="25">
        <v>81</v>
      </c>
      <c r="AL53" s="25">
        <v>61</v>
      </c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18"/>
      <c r="BQ53" s="25"/>
      <c r="BR53" s="25"/>
      <c r="BS53" s="25"/>
      <c r="BT53" s="25"/>
      <c r="BU53" s="25"/>
      <c r="BV53" s="25"/>
      <c r="BW53" s="25"/>
      <c r="BX53" s="51"/>
      <c r="BY53" s="51"/>
      <c r="BZ53" s="51"/>
      <c r="CA53" s="51"/>
      <c r="CB53" s="51"/>
      <c r="CC53" s="51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18"/>
      <c r="DT53" s="18">
        <v>49</v>
      </c>
      <c r="DU53" s="34">
        <f t="shared" si="25"/>
        <v>49</v>
      </c>
      <c r="DV53" s="34">
        <f t="shared" si="22"/>
        <v>49</v>
      </c>
      <c r="DW53" s="17"/>
      <c r="DX53" s="18">
        <v>1</v>
      </c>
      <c r="DY53" s="18"/>
      <c r="DZ53" s="18"/>
      <c r="EA53" s="17"/>
      <c r="EB53" s="18">
        <v>48</v>
      </c>
      <c r="EC53" s="17"/>
      <c r="ED53" s="18">
        <f t="shared" si="23"/>
        <v>49</v>
      </c>
      <c r="EE53" s="18" t="str">
        <f t="shared" si="24"/>
        <v>(49)</v>
      </c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  <c r="IT53" s="17"/>
      <c r="IU53" s="17"/>
      <c r="IV53" s="17"/>
    </row>
    <row r="54" spans="1:256" s="24" customFormat="1" ht="15.75" customHeight="1">
      <c r="A54" s="30" t="str">
        <f t="shared" si="13"/>
        <v>50(50)</v>
      </c>
      <c r="B54" s="35" t="s">
        <v>59</v>
      </c>
      <c r="C54" s="69" t="s">
        <v>36</v>
      </c>
      <c r="D54" s="70">
        <f t="shared" si="14"/>
        <v>109.55555555555556</v>
      </c>
      <c r="E54" s="75"/>
      <c r="F54" s="51">
        <f t="shared" si="15"/>
        <v>18</v>
      </c>
      <c r="G54" s="71">
        <f t="shared" si="16"/>
        <v>1972</v>
      </c>
      <c r="H54"/>
      <c r="I54" s="25">
        <f t="shared" si="17"/>
        <v>0</v>
      </c>
      <c r="J54" s="25">
        <f t="shared" si="18"/>
        <v>0</v>
      </c>
      <c r="K54" s="25">
        <f t="shared" si="19"/>
        <v>0</v>
      </c>
      <c r="L54" s="25">
        <f t="shared" si="20"/>
        <v>0</v>
      </c>
      <c r="M54" s="59">
        <f t="shared" si="21"/>
        <v>0</v>
      </c>
      <c r="N54" s="51">
        <v>128</v>
      </c>
      <c r="O54" s="51">
        <v>98</v>
      </c>
      <c r="P54" s="51">
        <v>87</v>
      </c>
      <c r="Q54" s="51">
        <v>161</v>
      </c>
      <c r="R54" s="51">
        <v>131</v>
      </c>
      <c r="S54" s="51">
        <v>94</v>
      </c>
      <c r="T54" s="51">
        <v>115</v>
      </c>
      <c r="U54" s="51">
        <v>143</v>
      </c>
      <c r="V54" s="51">
        <v>95</v>
      </c>
      <c r="W54" s="51">
        <v>93</v>
      </c>
      <c r="X54" s="51">
        <v>83</v>
      </c>
      <c r="Y54" s="51">
        <v>79</v>
      </c>
      <c r="Z54" s="51">
        <v>63</v>
      </c>
      <c r="AA54" s="51">
        <v>141</v>
      </c>
      <c r="AB54" s="51">
        <v>170</v>
      </c>
      <c r="AC54" s="51">
        <v>94</v>
      </c>
      <c r="AD54" s="51">
        <v>100</v>
      </c>
      <c r="AE54" s="51">
        <v>97</v>
      </c>
      <c r="AF54" s="51"/>
      <c r="AG54" s="51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18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18"/>
      <c r="DT54" s="18">
        <v>50</v>
      </c>
      <c r="DU54" s="34">
        <f t="shared" si="25"/>
        <v>50</v>
      </c>
      <c r="DV54" s="34">
        <f t="shared" si="22"/>
        <v>50</v>
      </c>
      <c r="DW54" s="17"/>
      <c r="DX54" s="18">
        <v>1</v>
      </c>
      <c r="DY54" s="18"/>
      <c r="DZ54" s="18"/>
      <c r="EA54" s="17"/>
      <c r="EB54" s="18">
        <v>49</v>
      </c>
      <c r="EC54" s="17"/>
      <c r="ED54" s="18">
        <f t="shared" si="23"/>
        <v>50</v>
      </c>
      <c r="EE54" s="18" t="str">
        <f t="shared" si="24"/>
        <v>(50)</v>
      </c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  <c r="IT54" s="17"/>
      <c r="IU54" s="17"/>
      <c r="IV54" s="17"/>
    </row>
    <row r="55" spans="1:256" s="24" customFormat="1" ht="15.75" customHeight="1">
      <c r="A55" s="30" t="str">
        <f t="shared" si="13"/>
        <v>51(52)</v>
      </c>
      <c r="B55" s="35" t="s">
        <v>68</v>
      </c>
      <c r="C55" s="69" t="s">
        <v>123</v>
      </c>
      <c r="D55" s="70">
        <f t="shared" si="14"/>
        <v>108.16666666666667</v>
      </c>
      <c r="E55" s="75"/>
      <c r="F55" s="51">
        <f t="shared" si="15"/>
        <v>6</v>
      </c>
      <c r="G55" s="71">
        <f t="shared" si="16"/>
        <v>649</v>
      </c>
      <c r="H55"/>
      <c r="I55" s="25">
        <f t="shared" si="17"/>
        <v>0</v>
      </c>
      <c r="J55" s="25">
        <f t="shared" si="18"/>
        <v>0</v>
      </c>
      <c r="K55" s="25">
        <f t="shared" si="19"/>
        <v>0</v>
      </c>
      <c r="L55" s="25">
        <f t="shared" si="20"/>
        <v>0</v>
      </c>
      <c r="M55" s="59">
        <f t="shared" si="21"/>
        <v>0</v>
      </c>
      <c r="N55" s="51">
        <v>132</v>
      </c>
      <c r="O55" s="51">
        <v>68</v>
      </c>
      <c r="P55" s="51">
        <v>63</v>
      </c>
      <c r="Q55" s="51">
        <v>93</v>
      </c>
      <c r="R55" s="51">
        <v>166</v>
      </c>
      <c r="S55" s="51">
        <v>127</v>
      </c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18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18"/>
      <c r="DT55" s="18">
        <v>52</v>
      </c>
      <c r="DU55" s="34">
        <f t="shared" si="25"/>
        <v>51</v>
      </c>
      <c r="DV55" s="34">
        <f t="shared" si="22"/>
        <v>51</v>
      </c>
      <c r="DW55" s="17"/>
      <c r="DX55" s="18">
        <v>1</v>
      </c>
      <c r="DY55" s="18"/>
      <c r="DZ55" s="18"/>
      <c r="EA55" s="17"/>
      <c r="EB55" s="18">
        <v>50</v>
      </c>
      <c r="EC55" s="17"/>
      <c r="ED55" s="18">
        <f t="shared" si="23"/>
        <v>51</v>
      </c>
      <c r="EE55" s="18" t="str">
        <f t="shared" si="24"/>
        <v>(52)</v>
      </c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  <c r="IT55" s="17"/>
      <c r="IU55" s="17"/>
      <c r="IV55" s="17"/>
    </row>
    <row r="56" spans="1:256" s="24" customFormat="1" ht="15.75" customHeight="1">
      <c r="A56" s="30" t="str">
        <f t="shared" si="13"/>
        <v>52(53)</v>
      </c>
      <c r="B56" s="44" t="s">
        <v>52</v>
      </c>
      <c r="C56" s="49" t="s">
        <v>36</v>
      </c>
      <c r="D56" s="41">
        <f t="shared" si="14"/>
        <v>107.17647058823529</v>
      </c>
      <c r="E56"/>
      <c r="F56" s="25">
        <f t="shared" si="15"/>
        <v>17</v>
      </c>
      <c r="G56" s="15">
        <f t="shared" si="16"/>
        <v>1822</v>
      </c>
      <c r="H56"/>
      <c r="I56" s="25">
        <f t="shared" si="17"/>
        <v>0</v>
      </c>
      <c r="J56" s="25">
        <f t="shared" si="18"/>
        <v>0</v>
      </c>
      <c r="K56" s="25">
        <f t="shared" si="19"/>
        <v>0</v>
      </c>
      <c r="L56" s="25">
        <f t="shared" si="20"/>
        <v>0</v>
      </c>
      <c r="M56" s="59">
        <f t="shared" si="21"/>
        <v>0</v>
      </c>
      <c r="N56" s="51">
        <v>85</v>
      </c>
      <c r="O56" s="51">
        <v>64</v>
      </c>
      <c r="P56" s="51">
        <v>111</v>
      </c>
      <c r="Q56" s="51">
        <v>66</v>
      </c>
      <c r="R56" s="51">
        <v>106</v>
      </c>
      <c r="S56" s="51">
        <v>138</v>
      </c>
      <c r="T56" s="51">
        <v>102</v>
      </c>
      <c r="U56" s="51">
        <v>71</v>
      </c>
      <c r="V56" s="51">
        <v>111</v>
      </c>
      <c r="W56" s="51">
        <v>56</v>
      </c>
      <c r="X56" s="51">
        <v>125</v>
      </c>
      <c r="Y56" s="51">
        <v>95</v>
      </c>
      <c r="Z56" s="51">
        <v>116</v>
      </c>
      <c r="AA56" s="51">
        <v>194</v>
      </c>
      <c r="AB56" s="51">
        <v>103</v>
      </c>
      <c r="AC56" s="51">
        <v>141</v>
      </c>
      <c r="AD56" s="51">
        <v>138</v>
      </c>
      <c r="AE56" s="51"/>
      <c r="AF56" s="51"/>
      <c r="AG56" s="51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18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18"/>
      <c r="DT56" s="18">
        <v>53</v>
      </c>
      <c r="DU56" s="34">
        <f t="shared" si="25"/>
        <v>52</v>
      </c>
      <c r="DV56" s="34">
        <f t="shared" si="22"/>
        <v>52</v>
      </c>
      <c r="DW56" s="17"/>
      <c r="DX56" s="18">
        <v>1</v>
      </c>
      <c r="DY56" s="18"/>
      <c r="DZ56" s="18"/>
      <c r="EA56" s="17"/>
      <c r="EB56" s="18">
        <v>51</v>
      </c>
      <c r="EC56" s="17"/>
      <c r="ED56" s="18">
        <f t="shared" si="23"/>
        <v>52</v>
      </c>
      <c r="EE56" s="18" t="str">
        <f t="shared" si="24"/>
        <v>(53)</v>
      </c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  <c r="IT56" s="17"/>
      <c r="IU56" s="17"/>
      <c r="IV56" s="17"/>
    </row>
    <row r="57" spans="1:256" s="24" customFormat="1" ht="15.75" customHeight="1">
      <c r="A57" s="30" t="str">
        <f t="shared" si="13"/>
        <v>53(54)</v>
      </c>
      <c r="B57" s="35" t="s">
        <v>317</v>
      </c>
      <c r="C57" s="69" t="s">
        <v>130</v>
      </c>
      <c r="D57" s="70">
        <f t="shared" si="14"/>
        <v>106.33333333333333</v>
      </c>
      <c r="E57" s="75"/>
      <c r="F57" s="51">
        <f t="shared" si="15"/>
        <v>6</v>
      </c>
      <c r="G57" s="71">
        <f t="shared" si="16"/>
        <v>638</v>
      </c>
      <c r="H57"/>
      <c r="I57" s="25">
        <f t="shared" si="17"/>
        <v>0</v>
      </c>
      <c r="J57" s="25">
        <f t="shared" si="18"/>
        <v>0</v>
      </c>
      <c r="K57" s="25">
        <f t="shared" si="19"/>
        <v>0</v>
      </c>
      <c r="L57" s="25">
        <f t="shared" si="20"/>
        <v>0</v>
      </c>
      <c r="M57" s="59">
        <f t="shared" si="21"/>
        <v>0</v>
      </c>
      <c r="N57" s="51">
        <v>92</v>
      </c>
      <c r="O57" s="51">
        <v>92</v>
      </c>
      <c r="P57" s="51">
        <v>146</v>
      </c>
      <c r="Q57" s="51">
        <v>123</v>
      </c>
      <c r="R57" s="51">
        <v>53</v>
      </c>
      <c r="S57" s="51">
        <v>132</v>
      </c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18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18"/>
      <c r="DT57" s="18">
        <v>54</v>
      </c>
      <c r="DU57" s="34">
        <f t="shared" si="25"/>
        <v>53</v>
      </c>
      <c r="DV57" s="34">
        <f t="shared" si="22"/>
        <v>53</v>
      </c>
      <c r="DW57" s="17"/>
      <c r="DX57" s="18">
        <v>1</v>
      </c>
      <c r="DY57" s="18"/>
      <c r="DZ57" s="18"/>
      <c r="EA57" s="17"/>
      <c r="EB57" s="18">
        <v>53</v>
      </c>
      <c r="EC57" s="17"/>
      <c r="ED57" s="18">
        <f t="shared" si="23"/>
        <v>53</v>
      </c>
      <c r="EE57" s="18" t="str">
        <f t="shared" si="24"/>
        <v>(54)</v>
      </c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  <c r="IT57" s="17"/>
      <c r="IU57" s="17"/>
      <c r="IV57" s="17"/>
    </row>
    <row r="58" spans="1:256" s="24" customFormat="1" ht="15.75" customHeight="1">
      <c r="A58" s="30" t="str">
        <f t="shared" si="13"/>
        <v>54(55)</v>
      </c>
      <c r="B58" s="35" t="s">
        <v>244</v>
      </c>
      <c r="C58" s="69" t="s">
        <v>143</v>
      </c>
      <c r="D58" s="70">
        <f t="shared" si="14"/>
        <v>106.2</v>
      </c>
      <c r="E58" s="75"/>
      <c r="F58" s="51">
        <f t="shared" si="15"/>
        <v>5</v>
      </c>
      <c r="G58" s="71">
        <f t="shared" si="16"/>
        <v>531</v>
      </c>
      <c r="H58"/>
      <c r="I58" s="25">
        <f t="shared" si="17"/>
        <v>0</v>
      </c>
      <c r="J58" s="25">
        <f t="shared" si="18"/>
        <v>0</v>
      </c>
      <c r="K58" s="25">
        <f t="shared" si="19"/>
        <v>0</v>
      </c>
      <c r="L58" s="25">
        <f t="shared" si="20"/>
        <v>0</v>
      </c>
      <c r="M58" s="59">
        <f t="shared" si="21"/>
        <v>0</v>
      </c>
      <c r="N58" s="51">
        <v>139</v>
      </c>
      <c r="O58" s="51">
        <v>87</v>
      </c>
      <c r="P58" s="51">
        <v>144</v>
      </c>
      <c r="Q58" s="51">
        <v>63</v>
      </c>
      <c r="R58" s="51">
        <v>98</v>
      </c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18"/>
      <c r="BQ58" s="51"/>
      <c r="BR58" s="51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18"/>
      <c r="DT58" s="18">
        <v>55</v>
      </c>
      <c r="DU58" s="34">
        <f t="shared" si="25"/>
        <v>54</v>
      </c>
      <c r="DV58" s="34">
        <f t="shared" si="22"/>
        <v>54</v>
      </c>
      <c r="DW58"/>
      <c r="DX58" s="18">
        <v>1</v>
      </c>
      <c r="DY58"/>
      <c r="DZ58"/>
      <c r="EA58"/>
      <c r="EB58" s="18">
        <v>109</v>
      </c>
      <c r="EC58"/>
      <c r="ED58" s="18">
        <f t="shared" si="23"/>
        <v>54</v>
      </c>
      <c r="EE58" s="18" t="str">
        <f t="shared" si="24"/>
        <v>(55)</v>
      </c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24" customFormat="1" ht="15.75" customHeight="1">
      <c r="A59" s="30" t="str">
        <f t="shared" si="13"/>
        <v>55(56)</v>
      </c>
      <c r="B59" s="35" t="s">
        <v>204</v>
      </c>
      <c r="C59" s="69" t="s">
        <v>62</v>
      </c>
      <c r="D59" s="70">
        <f t="shared" si="14"/>
        <v>105.5</v>
      </c>
      <c r="E59"/>
      <c r="F59" s="25">
        <f t="shared" si="15"/>
        <v>4</v>
      </c>
      <c r="G59" s="15">
        <f t="shared" si="16"/>
        <v>422</v>
      </c>
      <c r="H59"/>
      <c r="I59" s="25">
        <f t="shared" si="17"/>
        <v>0</v>
      </c>
      <c r="J59" s="25">
        <f t="shared" si="18"/>
        <v>0</v>
      </c>
      <c r="K59" s="25">
        <f t="shared" si="19"/>
        <v>0</v>
      </c>
      <c r="L59" s="25">
        <f t="shared" si="20"/>
        <v>0</v>
      </c>
      <c r="M59" s="59">
        <f t="shared" si="21"/>
        <v>0</v>
      </c>
      <c r="N59" s="51">
        <v>105</v>
      </c>
      <c r="O59" s="51">
        <v>95</v>
      </c>
      <c r="P59" s="51">
        <v>117</v>
      </c>
      <c r="Q59" s="51">
        <v>105</v>
      </c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18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18"/>
      <c r="DT59" s="18">
        <v>56</v>
      </c>
      <c r="DU59" s="34">
        <f t="shared" si="25"/>
        <v>55</v>
      </c>
      <c r="DV59" s="34">
        <f t="shared" si="22"/>
        <v>55</v>
      </c>
      <c r="DW59" s="17"/>
      <c r="DX59" s="18">
        <v>1</v>
      </c>
      <c r="DY59" s="18"/>
      <c r="DZ59" s="18"/>
      <c r="EA59" s="17"/>
      <c r="EB59" s="18">
        <v>54</v>
      </c>
      <c r="EC59" s="17"/>
      <c r="ED59" s="18">
        <f t="shared" si="23"/>
        <v>55</v>
      </c>
      <c r="EE59" s="18" t="str">
        <f t="shared" si="24"/>
        <v>(56)</v>
      </c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  <c r="IT59" s="17"/>
      <c r="IU59" s="17"/>
      <c r="IV59" s="17"/>
    </row>
    <row r="60" spans="1:256" s="24" customFormat="1" ht="15.75" customHeight="1">
      <c r="A60" s="30" t="str">
        <f t="shared" si="13"/>
        <v>56(58)</v>
      </c>
      <c r="B60" s="35" t="s">
        <v>82</v>
      </c>
      <c r="C60" s="69" t="s">
        <v>83</v>
      </c>
      <c r="D60" s="70">
        <f t="shared" si="14"/>
        <v>104.6086956521739</v>
      </c>
      <c r="E60"/>
      <c r="F60" s="25">
        <f t="shared" si="15"/>
        <v>23</v>
      </c>
      <c r="G60" s="15">
        <f t="shared" si="16"/>
        <v>2406</v>
      </c>
      <c r="H60"/>
      <c r="I60" s="25">
        <f t="shared" si="17"/>
        <v>0</v>
      </c>
      <c r="J60" s="25">
        <f t="shared" si="18"/>
        <v>0</v>
      </c>
      <c r="K60" s="25">
        <f t="shared" si="19"/>
        <v>0</v>
      </c>
      <c r="L60" s="25">
        <f t="shared" si="20"/>
        <v>0</v>
      </c>
      <c r="M60" s="59">
        <f t="shared" si="21"/>
        <v>0</v>
      </c>
      <c r="N60" s="51">
        <v>139</v>
      </c>
      <c r="O60" s="51">
        <v>115</v>
      </c>
      <c r="P60" s="51">
        <v>127</v>
      </c>
      <c r="Q60" s="51">
        <v>89</v>
      </c>
      <c r="R60" s="51">
        <v>111</v>
      </c>
      <c r="S60" s="51">
        <v>84</v>
      </c>
      <c r="T60" s="51">
        <v>57</v>
      </c>
      <c r="U60" s="51">
        <v>171</v>
      </c>
      <c r="V60" s="51">
        <v>139</v>
      </c>
      <c r="W60" s="51">
        <v>77</v>
      </c>
      <c r="X60" s="51">
        <v>81</v>
      </c>
      <c r="Y60" s="51">
        <v>176</v>
      </c>
      <c r="Z60" s="51">
        <v>65</v>
      </c>
      <c r="AA60" s="51">
        <v>44</v>
      </c>
      <c r="AB60" s="51">
        <v>74</v>
      </c>
      <c r="AC60" s="51">
        <v>126</v>
      </c>
      <c r="AD60" s="51">
        <v>71</v>
      </c>
      <c r="AE60" s="51">
        <v>98</v>
      </c>
      <c r="AF60" s="51">
        <v>126</v>
      </c>
      <c r="AG60" s="51">
        <v>51</v>
      </c>
      <c r="AH60" s="25">
        <v>142</v>
      </c>
      <c r="AI60" s="25">
        <v>151</v>
      </c>
      <c r="AJ60" s="25">
        <v>92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18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18"/>
      <c r="DT60" s="18">
        <v>58</v>
      </c>
      <c r="DU60" s="34">
        <f t="shared" si="25"/>
        <v>56</v>
      </c>
      <c r="DV60" s="34">
        <f t="shared" si="22"/>
        <v>56</v>
      </c>
      <c r="DW60" s="17"/>
      <c r="DX60" s="18">
        <v>1</v>
      </c>
      <c r="DY60" s="18"/>
      <c r="DZ60" s="18"/>
      <c r="EA60" s="17"/>
      <c r="EB60" s="18">
        <v>55</v>
      </c>
      <c r="EC60" s="17"/>
      <c r="ED60" s="18">
        <f t="shared" si="23"/>
        <v>56</v>
      </c>
      <c r="EE60" s="18" t="str">
        <f t="shared" si="24"/>
        <v>(58)</v>
      </c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  <c r="IT60" s="17"/>
      <c r="IU60" s="17"/>
      <c r="IV60" s="17"/>
    </row>
    <row r="61" spans="1:256" s="24" customFormat="1" ht="15.75" customHeight="1">
      <c r="A61" s="30" t="str">
        <f t="shared" si="13"/>
        <v>57(46)</v>
      </c>
      <c r="B61" s="35" t="s">
        <v>99</v>
      </c>
      <c r="C61" s="69" t="s">
        <v>62</v>
      </c>
      <c r="D61" s="70">
        <f t="shared" si="14"/>
        <v>103.375</v>
      </c>
      <c r="E61" s="75"/>
      <c r="F61" s="51">
        <f t="shared" si="15"/>
        <v>8</v>
      </c>
      <c r="G61" s="71">
        <f t="shared" si="16"/>
        <v>827</v>
      </c>
      <c r="H61"/>
      <c r="I61" s="25">
        <f t="shared" si="17"/>
        <v>0</v>
      </c>
      <c r="J61" s="25">
        <f t="shared" si="18"/>
        <v>0</v>
      </c>
      <c r="K61" s="25">
        <f t="shared" si="19"/>
        <v>0</v>
      </c>
      <c r="L61" s="25">
        <f t="shared" si="20"/>
        <v>0</v>
      </c>
      <c r="M61" s="59">
        <f t="shared" si="21"/>
        <v>0</v>
      </c>
      <c r="N61" s="51">
        <v>134</v>
      </c>
      <c r="O61" s="51">
        <v>103</v>
      </c>
      <c r="P61" s="51">
        <v>115</v>
      </c>
      <c r="Q61" s="51">
        <v>97</v>
      </c>
      <c r="R61" s="51">
        <v>91</v>
      </c>
      <c r="S61" s="51">
        <v>75</v>
      </c>
      <c r="T61" s="51">
        <v>96</v>
      </c>
      <c r="U61" s="51">
        <v>116</v>
      </c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18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18"/>
      <c r="DT61" s="18">
        <v>46</v>
      </c>
      <c r="DU61" s="34">
        <f t="shared" si="25"/>
        <v>57</v>
      </c>
      <c r="DV61" s="34">
        <f t="shared" si="22"/>
        <v>57</v>
      </c>
      <c r="DW61" s="17"/>
      <c r="DX61" s="18">
        <v>1</v>
      </c>
      <c r="DY61" s="18"/>
      <c r="DZ61" s="18"/>
      <c r="EA61" s="17"/>
      <c r="EB61" s="18">
        <v>56</v>
      </c>
      <c r="EC61" s="17"/>
      <c r="ED61" s="18">
        <f t="shared" si="23"/>
        <v>57</v>
      </c>
      <c r="EE61" s="18" t="str">
        <f t="shared" si="24"/>
        <v>(46)</v>
      </c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  <c r="IT61" s="17"/>
      <c r="IU61" s="17"/>
      <c r="IV61" s="17"/>
    </row>
    <row r="62" spans="1:256" s="24" customFormat="1" ht="15.75" customHeight="1">
      <c r="A62" s="30" t="str">
        <f t="shared" si="13"/>
        <v>58(59)</v>
      </c>
      <c r="B62" s="35" t="s">
        <v>77</v>
      </c>
      <c r="C62" s="69" t="s">
        <v>62</v>
      </c>
      <c r="D62" s="70">
        <f t="shared" si="14"/>
        <v>103</v>
      </c>
      <c r="E62" s="75"/>
      <c r="F62" s="51">
        <f t="shared" si="15"/>
        <v>4</v>
      </c>
      <c r="G62" s="71">
        <f t="shared" si="16"/>
        <v>412</v>
      </c>
      <c r="H62"/>
      <c r="I62" s="25">
        <f t="shared" si="17"/>
        <v>0</v>
      </c>
      <c r="J62" s="25">
        <f t="shared" si="18"/>
        <v>0</v>
      </c>
      <c r="K62" s="25">
        <f t="shared" si="19"/>
        <v>0</v>
      </c>
      <c r="L62" s="25">
        <f t="shared" si="20"/>
        <v>0</v>
      </c>
      <c r="M62" s="59">
        <f t="shared" si="21"/>
        <v>0</v>
      </c>
      <c r="N62" s="51">
        <v>102</v>
      </c>
      <c r="O62" s="51">
        <v>134</v>
      </c>
      <c r="P62" s="51">
        <v>92</v>
      </c>
      <c r="Q62" s="51">
        <v>84</v>
      </c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18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18"/>
      <c r="DT62" s="18">
        <v>59</v>
      </c>
      <c r="DU62" s="34">
        <f t="shared" si="25"/>
        <v>58</v>
      </c>
      <c r="DV62" s="34">
        <f t="shared" si="22"/>
        <v>58</v>
      </c>
      <c r="DW62" s="17"/>
      <c r="DX62" s="18">
        <v>1</v>
      </c>
      <c r="DY62" s="18"/>
      <c r="DZ62" s="18"/>
      <c r="EA62" s="17"/>
      <c r="EB62" s="18">
        <v>57</v>
      </c>
      <c r="EC62" s="17"/>
      <c r="ED62" s="18">
        <f t="shared" si="23"/>
        <v>58</v>
      </c>
      <c r="EE62" s="18" t="str">
        <f t="shared" si="24"/>
        <v>(59)</v>
      </c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  <c r="IT62" s="17"/>
      <c r="IU62" s="17"/>
      <c r="IV62" s="17"/>
    </row>
    <row r="63" spans="1:256" s="24" customFormat="1" ht="15.75" customHeight="1">
      <c r="A63" s="30" t="str">
        <f t="shared" si="13"/>
        <v>59(62)</v>
      </c>
      <c r="B63" s="35" t="s">
        <v>167</v>
      </c>
      <c r="C63" s="69" t="s">
        <v>36</v>
      </c>
      <c r="D63" s="70">
        <f t="shared" si="14"/>
        <v>100.13636363636364</v>
      </c>
      <c r="E63"/>
      <c r="F63" s="25">
        <f t="shared" si="15"/>
        <v>22</v>
      </c>
      <c r="G63" s="15">
        <f t="shared" si="16"/>
        <v>2203</v>
      </c>
      <c r="H63"/>
      <c r="I63" s="25">
        <f t="shared" si="17"/>
        <v>0</v>
      </c>
      <c r="J63" s="25">
        <f t="shared" si="18"/>
        <v>0</v>
      </c>
      <c r="K63" s="25">
        <f t="shared" si="19"/>
        <v>0</v>
      </c>
      <c r="L63" s="25">
        <f t="shared" si="20"/>
        <v>0</v>
      </c>
      <c r="M63" s="59">
        <f t="shared" si="21"/>
        <v>0</v>
      </c>
      <c r="N63" s="51">
        <v>120</v>
      </c>
      <c r="O63" s="51">
        <v>118</v>
      </c>
      <c r="P63" s="51">
        <v>84</v>
      </c>
      <c r="Q63" s="51">
        <v>83</v>
      </c>
      <c r="R63" s="51">
        <v>87</v>
      </c>
      <c r="S63" s="51">
        <v>110</v>
      </c>
      <c r="T63" s="51">
        <v>91</v>
      </c>
      <c r="U63" s="51">
        <v>67</v>
      </c>
      <c r="V63" s="51">
        <v>87</v>
      </c>
      <c r="W63" s="51">
        <v>90</v>
      </c>
      <c r="X63" s="51">
        <v>128</v>
      </c>
      <c r="Y63" s="51">
        <v>139</v>
      </c>
      <c r="Z63" s="51">
        <v>149</v>
      </c>
      <c r="AA63" s="51">
        <v>101</v>
      </c>
      <c r="AB63" s="51">
        <v>73</v>
      </c>
      <c r="AC63" s="51">
        <v>113</v>
      </c>
      <c r="AD63" s="51">
        <v>60</v>
      </c>
      <c r="AE63" s="51">
        <v>70</v>
      </c>
      <c r="AF63" s="51">
        <v>128</v>
      </c>
      <c r="AG63" s="51">
        <v>76</v>
      </c>
      <c r="AH63" s="25">
        <v>126</v>
      </c>
      <c r="AI63" s="25">
        <v>103</v>
      </c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18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18"/>
      <c r="DT63" s="18">
        <v>62</v>
      </c>
      <c r="DU63" s="34">
        <f t="shared" si="25"/>
        <v>59</v>
      </c>
      <c r="DV63" s="34">
        <f t="shared" si="22"/>
        <v>59</v>
      </c>
      <c r="DW63" s="17"/>
      <c r="DX63" s="18">
        <v>1</v>
      </c>
      <c r="DY63" s="18"/>
      <c r="DZ63" s="18"/>
      <c r="EA63" s="17"/>
      <c r="EB63" s="18">
        <v>58</v>
      </c>
      <c r="EC63" s="17"/>
      <c r="ED63" s="18">
        <f t="shared" si="23"/>
        <v>59</v>
      </c>
      <c r="EE63" s="18" t="str">
        <f t="shared" si="24"/>
        <v>(62)</v>
      </c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17"/>
      <c r="IS63" s="17"/>
      <c r="IT63" s="17"/>
      <c r="IU63" s="17"/>
      <c r="IV63" s="17"/>
    </row>
    <row r="64" spans="1:256" s="24" customFormat="1" ht="15.75" customHeight="1">
      <c r="A64" s="30" t="str">
        <f t="shared" si="13"/>
        <v>60(61)</v>
      </c>
      <c r="B64" s="44" t="s">
        <v>54</v>
      </c>
      <c r="C64" s="49" t="s">
        <v>36</v>
      </c>
      <c r="D64" s="41">
        <f t="shared" si="14"/>
        <v>99</v>
      </c>
      <c r="E64"/>
      <c r="F64" s="25">
        <f t="shared" si="15"/>
        <v>5</v>
      </c>
      <c r="G64" s="15">
        <f t="shared" si="16"/>
        <v>495</v>
      </c>
      <c r="H64"/>
      <c r="I64" s="25">
        <f t="shared" si="17"/>
        <v>0</v>
      </c>
      <c r="J64" s="25">
        <f t="shared" si="18"/>
        <v>0</v>
      </c>
      <c r="K64" s="25">
        <f t="shared" si="19"/>
        <v>0</v>
      </c>
      <c r="L64" s="25">
        <f t="shared" si="20"/>
        <v>0</v>
      </c>
      <c r="M64" s="59">
        <f t="shared" si="21"/>
        <v>0</v>
      </c>
      <c r="N64" s="51">
        <v>94</v>
      </c>
      <c r="O64" s="51">
        <v>58</v>
      </c>
      <c r="P64" s="51">
        <v>67</v>
      </c>
      <c r="Q64" s="51">
        <v>158</v>
      </c>
      <c r="R64" s="51">
        <v>118</v>
      </c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18"/>
      <c r="BQ64" s="25"/>
      <c r="BR64" s="25"/>
      <c r="BS64" s="51"/>
      <c r="BT64" s="51"/>
      <c r="BU64" s="51"/>
      <c r="BV64" s="51"/>
      <c r="BW64" s="51"/>
      <c r="BX64" s="51"/>
      <c r="BY64" s="51"/>
      <c r="BZ64" s="51"/>
      <c r="CA64" s="51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18"/>
      <c r="DT64" s="18">
        <v>61</v>
      </c>
      <c r="DU64" s="34">
        <f t="shared" si="25"/>
        <v>60</v>
      </c>
      <c r="DV64" s="34">
        <f t="shared" si="22"/>
        <v>60</v>
      </c>
      <c r="DW64" s="17"/>
      <c r="DX64" s="18">
        <v>1</v>
      </c>
      <c r="DY64" s="18"/>
      <c r="DZ64" s="18"/>
      <c r="EA64" s="17"/>
      <c r="EB64" s="18">
        <v>59</v>
      </c>
      <c r="EC64" s="17"/>
      <c r="ED64" s="18">
        <f t="shared" si="23"/>
        <v>60</v>
      </c>
      <c r="EE64" s="18" t="str">
        <f t="shared" si="24"/>
        <v>(61)</v>
      </c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  <c r="IS64" s="17"/>
      <c r="IT64" s="17"/>
      <c r="IU64" s="17"/>
      <c r="IV64" s="17"/>
    </row>
    <row r="65" spans="1:256" s="24" customFormat="1" ht="15.75" customHeight="1">
      <c r="A65" s="30" t="str">
        <f t="shared" si="13"/>
        <v>61(60)</v>
      </c>
      <c r="B65" s="35" t="s">
        <v>63</v>
      </c>
      <c r="C65" s="69" t="s">
        <v>130</v>
      </c>
      <c r="D65" s="70">
        <f t="shared" si="14"/>
        <v>98.94594594594595</v>
      </c>
      <c r="E65" s="75"/>
      <c r="F65" s="51">
        <f t="shared" si="15"/>
        <v>37</v>
      </c>
      <c r="G65" s="71">
        <f t="shared" si="16"/>
        <v>3661</v>
      </c>
      <c r="H65"/>
      <c r="I65" s="25">
        <f t="shared" si="17"/>
        <v>0</v>
      </c>
      <c r="J65" s="25">
        <f t="shared" si="18"/>
        <v>0</v>
      </c>
      <c r="K65" s="25">
        <f t="shared" si="19"/>
        <v>0</v>
      </c>
      <c r="L65" s="25">
        <f t="shared" si="20"/>
        <v>0</v>
      </c>
      <c r="M65" s="59">
        <f t="shared" si="21"/>
        <v>0</v>
      </c>
      <c r="N65" s="51">
        <v>52</v>
      </c>
      <c r="O65" s="51">
        <v>92</v>
      </c>
      <c r="P65" s="51">
        <v>143</v>
      </c>
      <c r="Q65" s="51">
        <v>140</v>
      </c>
      <c r="R65" s="51">
        <v>119</v>
      </c>
      <c r="S65" s="51">
        <v>106</v>
      </c>
      <c r="T65" s="51">
        <v>112</v>
      </c>
      <c r="U65" s="51">
        <v>94</v>
      </c>
      <c r="V65" s="51">
        <v>111</v>
      </c>
      <c r="W65" s="51">
        <v>104</v>
      </c>
      <c r="X65" s="51">
        <v>123</v>
      </c>
      <c r="Y65" s="51">
        <v>105</v>
      </c>
      <c r="Z65" s="51">
        <v>37</v>
      </c>
      <c r="AA65" s="51">
        <v>170</v>
      </c>
      <c r="AB65" s="51">
        <v>108</v>
      </c>
      <c r="AC65" s="51">
        <v>62</v>
      </c>
      <c r="AD65" s="51">
        <v>102</v>
      </c>
      <c r="AE65" s="51">
        <v>111</v>
      </c>
      <c r="AF65" s="51">
        <v>43</v>
      </c>
      <c r="AG65" s="51">
        <v>149</v>
      </c>
      <c r="AH65" s="25">
        <v>129</v>
      </c>
      <c r="AI65" s="25">
        <v>102</v>
      </c>
      <c r="AJ65" s="25">
        <v>60</v>
      </c>
      <c r="AK65" s="25">
        <v>95</v>
      </c>
      <c r="AL65" s="25">
        <v>84</v>
      </c>
      <c r="AM65" s="25">
        <v>97</v>
      </c>
      <c r="AN65" s="25">
        <v>81</v>
      </c>
      <c r="AO65" s="25">
        <v>69</v>
      </c>
      <c r="AP65" s="25">
        <v>77</v>
      </c>
      <c r="AQ65" s="25">
        <v>73</v>
      </c>
      <c r="AR65" s="25">
        <v>81</v>
      </c>
      <c r="AS65" s="25">
        <v>176</v>
      </c>
      <c r="AT65" s="25">
        <v>36</v>
      </c>
      <c r="AU65" s="25">
        <v>70</v>
      </c>
      <c r="AV65" s="25">
        <v>51</v>
      </c>
      <c r="AW65" s="25">
        <v>164</v>
      </c>
      <c r="AX65" s="25">
        <v>133</v>
      </c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18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18"/>
      <c r="DT65" s="18">
        <v>60</v>
      </c>
      <c r="DU65" s="34">
        <f t="shared" si="25"/>
        <v>61</v>
      </c>
      <c r="DV65" s="34">
        <f t="shared" si="22"/>
        <v>61</v>
      </c>
      <c r="DW65" s="17"/>
      <c r="DX65" s="18">
        <v>1</v>
      </c>
      <c r="DY65" s="18"/>
      <c r="DZ65" s="18"/>
      <c r="EA65" s="17"/>
      <c r="EB65" s="18">
        <v>60</v>
      </c>
      <c r="EC65" s="17"/>
      <c r="ED65" s="18">
        <f t="shared" si="23"/>
        <v>61</v>
      </c>
      <c r="EE65" s="18" t="str">
        <f t="shared" si="24"/>
        <v>(60)</v>
      </c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  <c r="IR65" s="17"/>
      <c r="IS65" s="17"/>
      <c r="IT65" s="17"/>
      <c r="IU65" s="17"/>
      <c r="IV65" s="17"/>
    </row>
    <row r="66" spans="1:256" s="24" customFormat="1" ht="15.75" customHeight="1">
      <c r="A66" s="30" t="str">
        <f t="shared" si="13"/>
        <v>62(67)</v>
      </c>
      <c r="B66" s="35" t="s">
        <v>304</v>
      </c>
      <c r="C66" s="69" t="s">
        <v>130</v>
      </c>
      <c r="D66" s="70">
        <f t="shared" si="14"/>
        <v>98.78787878787878</v>
      </c>
      <c r="E66" s="75"/>
      <c r="F66" s="51">
        <f t="shared" si="15"/>
        <v>33</v>
      </c>
      <c r="G66" s="71">
        <f t="shared" si="16"/>
        <v>3260</v>
      </c>
      <c r="H66"/>
      <c r="I66" s="25">
        <f t="shared" si="17"/>
        <v>0</v>
      </c>
      <c r="J66" s="25">
        <f t="shared" si="18"/>
        <v>0</v>
      </c>
      <c r="K66" s="25">
        <f t="shared" si="19"/>
        <v>0</v>
      </c>
      <c r="L66" s="25">
        <f t="shared" si="20"/>
        <v>0</v>
      </c>
      <c r="M66" s="59">
        <f t="shared" si="21"/>
        <v>0</v>
      </c>
      <c r="N66" s="51">
        <v>84</v>
      </c>
      <c r="O66" s="51">
        <v>84</v>
      </c>
      <c r="P66" s="51">
        <v>97</v>
      </c>
      <c r="Q66" s="51">
        <v>39</v>
      </c>
      <c r="R66" s="51">
        <v>112</v>
      </c>
      <c r="S66" s="51">
        <v>83</v>
      </c>
      <c r="T66" s="51">
        <v>92</v>
      </c>
      <c r="U66" s="51">
        <v>24</v>
      </c>
      <c r="V66" s="51">
        <v>85</v>
      </c>
      <c r="W66" s="51">
        <v>65</v>
      </c>
      <c r="X66" s="51">
        <v>103</v>
      </c>
      <c r="Y66" s="51">
        <v>138</v>
      </c>
      <c r="Z66" s="51">
        <v>107</v>
      </c>
      <c r="AA66" s="51">
        <v>95</v>
      </c>
      <c r="AB66" s="51">
        <v>110</v>
      </c>
      <c r="AC66" s="51">
        <v>94</v>
      </c>
      <c r="AD66" s="51">
        <v>89</v>
      </c>
      <c r="AE66" s="51">
        <v>91</v>
      </c>
      <c r="AF66" s="51">
        <v>118</v>
      </c>
      <c r="AG66" s="51">
        <v>109</v>
      </c>
      <c r="AH66" s="25">
        <v>125</v>
      </c>
      <c r="AI66" s="25">
        <v>108</v>
      </c>
      <c r="AJ66" s="25">
        <v>75</v>
      </c>
      <c r="AK66" s="25">
        <v>76</v>
      </c>
      <c r="AL66" s="25">
        <v>144</v>
      </c>
      <c r="AM66" s="25">
        <v>141</v>
      </c>
      <c r="AN66" s="25">
        <v>121</v>
      </c>
      <c r="AO66" s="25">
        <v>115</v>
      </c>
      <c r="AP66" s="25">
        <v>112</v>
      </c>
      <c r="AQ66" s="25">
        <v>90</v>
      </c>
      <c r="AR66" s="25">
        <v>94</v>
      </c>
      <c r="AS66" s="25">
        <v>127</v>
      </c>
      <c r="AT66" s="25">
        <v>113</v>
      </c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18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18"/>
      <c r="DT66" s="18">
        <v>67</v>
      </c>
      <c r="DU66" s="34">
        <f t="shared" si="25"/>
        <v>62</v>
      </c>
      <c r="DV66" s="34">
        <f t="shared" si="22"/>
        <v>62</v>
      </c>
      <c r="DW66" s="17"/>
      <c r="DX66" s="18">
        <v>1</v>
      </c>
      <c r="DY66" s="18"/>
      <c r="DZ66" s="18"/>
      <c r="EA66" s="17"/>
      <c r="EB66" s="18">
        <v>61</v>
      </c>
      <c r="EC66" s="17"/>
      <c r="ED66" s="18">
        <f t="shared" si="23"/>
        <v>62</v>
      </c>
      <c r="EE66" s="18" t="str">
        <f t="shared" si="24"/>
        <v>(67)</v>
      </c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  <c r="IR66" s="17"/>
      <c r="IS66" s="17"/>
      <c r="IT66" s="17"/>
      <c r="IU66" s="17"/>
      <c r="IV66" s="17"/>
    </row>
    <row r="67" spans="1:256" s="24" customFormat="1" ht="15.75" customHeight="1">
      <c r="A67" s="66" t="str">
        <f t="shared" si="13"/>
        <v>63(63)</v>
      </c>
      <c r="B67" s="35" t="s">
        <v>75</v>
      </c>
      <c r="C67" s="69" t="s">
        <v>38</v>
      </c>
      <c r="D67" s="70">
        <f t="shared" si="14"/>
        <v>98.66666666666667</v>
      </c>
      <c r="E67"/>
      <c r="F67" s="25">
        <f t="shared" si="15"/>
        <v>21</v>
      </c>
      <c r="G67" s="15">
        <f t="shared" si="16"/>
        <v>2072</v>
      </c>
      <c r="H67"/>
      <c r="I67" s="25">
        <f t="shared" si="17"/>
        <v>0</v>
      </c>
      <c r="J67" s="25">
        <f t="shared" si="18"/>
        <v>0</v>
      </c>
      <c r="K67" s="25">
        <f t="shared" si="19"/>
        <v>0</v>
      </c>
      <c r="L67" s="25">
        <f t="shared" si="20"/>
        <v>0</v>
      </c>
      <c r="M67" s="59">
        <f t="shared" si="21"/>
        <v>0</v>
      </c>
      <c r="N67" s="51">
        <v>127</v>
      </c>
      <c r="O67" s="51">
        <v>91</v>
      </c>
      <c r="P67" s="51">
        <v>178</v>
      </c>
      <c r="Q67" s="51">
        <v>110</v>
      </c>
      <c r="R67" s="51">
        <v>69</v>
      </c>
      <c r="S67" s="51">
        <v>108</v>
      </c>
      <c r="T67" s="51">
        <v>88</v>
      </c>
      <c r="U67" s="51">
        <v>36</v>
      </c>
      <c r="V67" s="51">
        <v>74</v>
      </c>
      <c r="W67" s="51">
        <v>80</v>
      </c>
      <c r="X67" s="51">
        <v>82</v>
      </c>
      <c r="Y67" s="51">
        <v>160</v>
      </c>
      <c r="Z67" s="51">
        <v>75</v>
      </c>
      <c r="AA67" s="51">
        <v>95</v>
      </c>
      <c r="AB67" s="51">
        <v>71</v>
      </c>
      <c r="AC67" s="51">
        <v>62</v>
      </c>
      <c r="AD67" s="51">
        <v>139</v>
      </c>
      <c r="AE67" s="51">
        <v>138</v>
      </c>
      <c r="AF67" s="51">
        <v>115</v>
      </c>
      <c r="AG67" s="51">
        <v>85</v>
      </c>
      <c r="AH67" s="25">
        <v>89</v>
      </c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18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18"/>
      <c r="DT67" s="18">
        <v>63</v>
      </c>
      <c r="DU67" s="34">
        <f t="shared" si="25"/>
        <v>63</v>
      </c>
      <c r="DV67" s="34">
        <f t="shared" si="22"/>
        <v>63</v>
      </c>
      <c r="DW67" s="17"/>
      <c r="DX67" s="18">
        <v>1</v>
      </c>
      <c r="DY67" s="18"/>
      <c r="DZ67" s="18"/>
      <c r="EA67" s="17"/>
      <c r="EB67" s="18">
        <v>62</v>
      </c>
      <c r="EC67" s="17"/>
      <c r="ED67" s="18">
        <f t="shared" si="23"/>
        <v>63</v>
      </c>
      <c r="EE67" s="18" t="str">
        <f t="shared" si="24"/>
        <v>(63)</v>
      </c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17"/>
      <c r="IQ67" s="17"/>
      <c r="IR67" s="17"/>
      <c r="IS67" s="17"/>
      <c r="IT67" s="17"/>
      <c r="IU67" s="17"/>
      <c r="IV67" s="17"/>
    </row>
    <row r="68" spans="1:256" s="24" customFormat="1" ht="15.75" customHeight="1">
      <c r="A68" s="66" t="str">
        <f t="shared" si="13"/>
        <v>64(65)</v>
      </c>
      <c r="B68" s="35" t="s">
        <v>133</v>
      </c>
      <c r="C68" s="69" t="s">
        <v>55</v>
      </c>
      <c r="D68" s="70">
        <f t="shared" si="14"/>
        <v>98.4</v>
      </c>
      <c r="E68" s="75"/>
      <c r="F68" s="51">
        <f t="shared" si="15"/>
        <v>5</v>
      </c>
      <c r="G68" s="71">
        <f t="shared" si="16"/>
        <v>492</v>
      </c>
      <c r="H68" s="17"/>
      <c r="I68" s="25">
        <f t="shared" si="17"/>
        <v>0</v>
      </c>
      <c r="J68" s="25">
        <f t="shared" si="18"/>
        <v>0</v>
      </c>
      <c r="K68" s="25">
        <f t="shared" si="19"/>
        <v>0</v>
      </c>
      <c r="L68" s="25">
        <f t="shared" si="20"/>
        <v>0</v>
      </c>
      <c r="M68" s="59">
        <f t="shared" si="21"/>
        <v>0</v>
      </c>
      <c r="N68" s="25">
        <v>97</v>
      </c>
      <c r="O68" s="25">
        <v>102</v>
      </c>
      <c r="P68" s="25">
        <v>99</v>
      </c>
      <c r="Q68" s="25">
        <v>85</v>
      </c>
      <c r="R68" s="25">
        <v>109</v>
      </c>
      <c r="S68" s="25"/>
      <c r="T68" s="25"/>
      <c r="U68" s="25"/>
      <c r="V68" s="25"/>
      <c r="W68" s="25"/>
      <c r="X68" s="25"/>
      <c r="Y68" s="25"/>
      <c r="Z68" s="25"/>
      <c r="AA68" s="25"/>
      <c r="AB68" s="25"/>
      <c r="BP68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S68"/>
      <c r="DT68" s="18">
        <v>65</v>
      </c>
      <c r="DU68" s="34">
        <f t="shared" si="25"/>
        <v>64</v>
      </c>
      <c r="DV68" s="34">
        <f t="shared" si="22"/>
        <v>64</v>
      </c>
      <c r="DW68" s="17"/>
      <c r="DX68" s="18">
        <v>1</v>
      </c>
      <c r="DY68" s="18"/>
      <c r="DZ68" s="18"/>
      <c r="EA68" s="17"/>
      <c r="EB68" s="18">
        <v>64</v>
      </c>
      <c r="EC68" s="17"/>
      <c r="ED68" s="18">
        <f t="shared" si="23"/>
        <v>64</v>
      </c>
      <c r="EE68" s="18" t="str">
        <f t="shared" si="24"/>
        <v>(65)</v>
      </c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  <c r="IP68" s="17"/>
      <c r="IQ68" s="17"/>
      <c r="IR68" s="17"/>
      <c r="IS68" s="17"/>
      <c r="IT68" s="17"/>
      <c r="IU68" s="17"/>
      <c r="IV68" s="17"/>
    </row>
    <row r="69" spans="1:256" s="24" customFormat="1" ht="15.75" customHeight="1">
      <c r="A69" s="66" t="str">
        <f aca="true" t="shared" si="26" ref="A69:A120">DU69&amp;EE69</f>
        <v>65(64)</v>
      </c>
      <c r="B69" s="44" t="s">
        <v>149</v>
      </c>
      <c r="C69" s="49" t="s">
        <v>130</v>
      </c>
      <c r="D69" s="41">
        <f aca="true" t="shared" si="27" ref="D69:D100">IF(F69&gt;0.5,(G69/F69),0)</f>
        <v>98.32352941176471</v>
      </c>
      <c r="E69"/>
      <c r="F69" s="25">
        <f aca="true" t="shared" si="28" ref="F69:F100">COUNT(N69:BO69)</f>
        <v>34</v>
      </c>
      <c r="G69" s="15">
        <f aca="true" t="shared" si="29" ref="G69:G100">SUM(N69:BO69)</f>
        <v>3343</v>
      </c>
      <c r="H69"/>
      <c r="I69" s="25">
        <f aca="true" t="shared" si="30" ref="I69:I100">COUNTIF(BQ69:DR69,2)</f>
        <v>0</v>
      </c>
      <c r="J69" s="25">
        <f aca="true" t="shared" si="31" ref="J69:J100">COUNTIF(BQ69:DR69,-2)</f>
        <v>0</v>
      </c>
      <c r="K69" s="25">
        <f aca="true" t="shared" si="32" ref="K69:K100">COUNTIF(BQ69:DR69,1)</f>
        <v>0</v>
      </c>
      <c r="L69" s="25">
        <f aca="true" t="shared" si="33" ref="L69:L100">COUNTIF(BQ69:DR69,-1)</f>
        <v>0</v>
      </c>
      <c r="M69" s="59">
        <f aca="true" t="shared" si="34" ref="M69:M100">IF(F69&gt;0,(I69+K69)/(F69),0)</f>
        <v>0</v>
      </c>
      <c r="N69" s="51">
        <v>87</v>
      </c>
      <c r="O69" s="51">
        <v>76</v>
      </c>
      <c r="P69" s="51">
        <v>102</v>
      </c>
      <c r="Q69" s="51">
        <v>98</v>
      </c>
      <c r="R69" s="51">
        <v>89</v>
      </c>
      <c r="S69" s="51">
        <v>106</v>
      </c>
      <c r="T69" s="51">
        <v>146</v>
      </c>
      <c r="U69" s="51">
        <v>61</v>
      </c>
      <c r="V69" s="51">
        <v>82</v>
      </c>
      <c r="W69" s="51">
        <v>142</v>
      </c>
      <c r="X69" s="51">
        <v>80</v>
      </c>
      <c r="Y69" s="51">
        <v>106</v>
      </c>
      <c r="Z69" s="51">
        <v>39</v>
      </c>
      <c r="AA69" s="51">
        <v>64</v>
      </c>
      <c r="AB69" s="51">
        <v>116</v>
      </c>
      <c r="AC69" s="51">
        <v>116</v>
      </c>
      <c r="AD69" s="51">
        <v>117</v>
      </c>
      <c r="AE69" s="51">
        <v>118</v>
      </c>
      <c r="AF69" s="51">
        <v>98</v>
      </c>
      <c r="AG69" s="51">
        <v>95</v>
      </c>
      <c r="AH69" s="25">
        <v>92</v>
      </c>
      <c r="AI69" s="25">
        <v>107</v>
      </c>
      <c r="AJ69" s="25">
        <v>127</v>
      </c>
      <c r="AK69" s="25">
        <v>78</v>
      </c>
      <c r="AL69" s="25">
        <v>133</v>
      </c>
      <c r="AM69" s="25">
        <v>87</v>
      </c>
      <c r="AN69" s="25">
        <v>85</v>
      </c>
      <c r="AO69" s="25">
        <v>109</v>
      </c>
      <c r="AP69" s="25">
        <v>78</v>
      </c>
      <c r="AQ69" s="25">
        <v>72</v>
      </c>
      <c r="AR69" s="25">
        <v>110</v>
      </c>
      <c r="AS69" s="25">
        <v>115</v>
      </c>
      <c r="AT69" s="25">
        <v>95</v>
      </c>
      <c r="AU69" s="25">
        <v>117</v>
      </c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18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18"/>
      <c r="DT69" s="18">
        <v>64</v>
      </c>
      <c r="DU69" s="34">
        <f t="shared" si="25"/>
        <v>65</v>
      </c>
      <c r="DV69" s="34">
        <f aca="true" t="shared" si="35" ref="DV69:DV100">IF(DX69=1,ROW($A65:$IV65),"-")</f>
        <v>65</v>
      </c>
      <c r="DW69" s="17"/>
      <c r="DX69" s="18">
        <v>1</v>
      </c>
      <c r="DY69" s="18"/>
      <c r="DZ69" s="18"/>
      <c r="EA69" s="17"/>
      <c r="EB69" s="18">
        <v>65</v>
      </c>
      <c r="EC69" s="17"/>
      <c r="ED69" s="18">
        <f aca="true" t="shared" si="36" ref="ED69:ED100">IF(DX69=1,DU69,IF(DX69="",DU69,""))</f>
        <v>65</v>
      </c>
      <c r="EE69" s="18" t="str">
        <f aca="true" t="shared" si="37" ref="EE69:EE100">IF(DX69=1,"("&amp;DT69&amp;")","("&amp;DV69&amp;")")</f>
        <v>(64)</v>
      </c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  <c r="IP69" s="17"/>
      <c r="IQ69" s="17"/>
      <c r="IR69" s="17"/>
      <c r="IS69" s="17"/>
      <c r="IT69" s="17"/>
      <c r="IU69" s="17"/>
      <c r="IV69" s="17"/>
    </row>
    <row r="70" spans="1:256" s="24" customFormat="1" ht="15.75" customHeight="1">
      <c r="A70" s="66" t="str">
        <f t="shared" si="26"/>
        <v>66(57)</v>
      </c>
      <c r="B70" s="44" t="s">
        <v>135</v>
      </c>
      <c r="C70" s="49" t="s">
        <v>55</v>
      </c>
      <c r="D70" s="41">
        <f t="shared" si="27"/>
        <v>98.13636363636364</v>
      </c>
      <c r="E70"/>
      <c r="F70" s="25">
        <f t="shared" si="28"/>
        <v>22</v>
      </c>
      <c r="G70" s="15">
        <f t="shared" si="29"/>
        <v>2159</v>
      </c>
      <c r="H70"/>
      <c r="I70" s="25">
        <f t="shared" si="30"/>
        <v>0</v>
      </c>
      <c r="J70" s="25">
        <f t="shared" si="31"/>
        <v>0</v>
      </c>
      <c r="K70" s="25">
        <f t="shared" si="32"/>
        <v>0</v>
      </c>
      <c r="L70" s="25">
        <f t="shared" si="33"/>
        <v>0</v>
      </c>
      <c r="M70" s="59">
        <f t="shared" si="34"/>
        <v>0</v>
      </c>
      <c r="N70" s="51">
        <v>47</v>
      </c>
      <c r="O70" s="51">
        <v>101</v>
      </c>
      <c r="P70" s="51">
        <v>131</v>
      </c>
      <c r="Q70" s="51">
        <v>94</v>
      </c>
      <c r="R70" s="51">
        <v>100</v>
      </c>
      <c r="S70" s="51">
        <v>113</v>
      </c>
      <c r="T70" s="51">
        <v>86</v>
      </c>
      <c r="U70" s="51">
        <v>117</v>
      </c>
      <c r="V70" s="51">
        <v>131</v>
      </c>
      <c r="W70" s="51">
        <v>115</v>
      </c>
      <c r="X70" s="51">
        <v>163</v>
      </c>
      <c r="Y70" s="51">
        <v>85</v>
      </c>
      <c r="Z70" s="51">
        <v>90</v>
      </c>
      <c r="AA70" s="51">
        <v>91</v>
      </c>
      <c r="AB70" s="51">
        <v>108</v>
      </c>
      <c r="AC70" s="51">
        <v>79</v>
      </c>
      <c r="AD70" s="51">
        <v>139</v>
      </c>
      <c r="AE70" s="51">
        <v>92</v>
      </c>
      <c r="AF70" s="51">
        <v>64</v>
      </c>
      <c r="AG70" s="51">
        <v>68</v>
      </c>
      <c r="AH70" s="25">
        <v>40</v>
      </c>
      <c r="AI70" s="25">
        <v>105</v>
      </c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18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18"/>
      <c r="DT70" s="18">
        <v>57</v>
      </c>
      <c r="DU70" s="34">
        <f t="shared" si="25"/>
        <v>66</v>
      </c>
      <c r="DV70" s="34">
        <f t="shared" si="35"/>
        <v>66</v>
      </c>
      <c r="DW70" s="17"/>
      <c r="DX70" s="18">
        <v>1</v>
      </c>
      <c r="DY70" s="18"/>
      <c r="DZ70" s="18"/>
      <c r="EA70" s="17"/>
      <c r="EB70" s="18">
        <v>66</v>
      </c>
      <c r="EC70" s="17"/>
      <c r="ED70" s="18">
        <f t="shared" si="36"/>
        <v>66</v>
      </c>
      <c r="EE70" s="18" t="str">
        <f t="shared" si="37"/>
        <v>(57)</v>
      </c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  <c r="IP70" s="17"/>
      <c r="IQ70" s="17"/>
      <c r="IR70" s="17"/>
      <c r="IS70" s="17"/>
      <c r="IT70" s="17"/>
      <c r="IU70" s="17"/>
      <c r="IV70" s="17"/>
    </row>
    <row r="71" spans="1:256" s="24" customFormat="1" ht="15.75" customHeight="1">
      <c r="A71" s="66" t="str">
        <f t="shared" si="26"/>
        <v>67(66)</v>
      </c>
      <c r="B71" s="44" t="s">
        <v>98</v>
      </c>
      <c r="C71" s="49" t="s">
        <v>143</v>
      </c>
      <c r="D71" s="41">
        <f t="shared" si="27"/>
        <v>97.3030303030303</v>
      </c>
      <c r="E71"/>
      <c r="F71" s="25">
        <f t="shared" si="28"/>
        <v>33</v>
      </c>
      <c r="G71" s="15">
        <f t="shared" si="29"/>
        <v>3211</v>
      </c>
      <c r="H71"/>
      <c r="I71" s="25">
        <f t="shared" si="30"/>
        <v>0</v>
      </c>
      <c r="J71" s="25">
        <f t="shared" si="31"/>
        <v>0</v>
      </c>
      <c r="K71" s="25">
        <f t="shared" si="32"/>
        <v>0</v>
      </c>
      <c r="L71" s="25">
        <f t="shared" si="33"/>
        <v>0</v>
      </c>
      <c r="M71" s="59">
        <f t="shared" si="34"/>
        <v>0</v>
      </c>
      <c r="N71" s="51">
        <v>89</v>
      </c>
      <c r="O71" s="51">
        <v>81</v>
      </c>
      <c r="P71" s="51">
        <v>109</v>
      </c>
      <c r="Q71" s="51">
        <v>50</v>
      </c>
      <c r="R71" s="51">
        <v>57</v>
      </c>
      <c r="S71" s="51">
        <v>53</v>
      </c>
      <c r="T71" s="51">
        <v>60</v>
      </c>
      <c r="U71" s="51">
        <v>130</v>
      </c>
      <c r="V71" s="51">
        <v>79</v>
      </c>
      <c r="W71" s="51">
        <v>50</v>
      </c>
      <c r="X71" s="51">
        <v>97</v>
      </c>
      <c r="Y71" s="51">
        <v>87</v>
      </c>
      <c r="Z71" s="51">
        <v>154</v>
      </c>
      <c r="AA71" s="51">
        <v>130</v>
      </c>
      <c r="AB71" s="51">
        <v>104</v>
      </c>
      <c r="AC71" s="51">
        <v>60</v>
      </c>
      <c r="AD71" s="51">
        <v>81</v>
      </c>
      <c r="AE71" s="51">
        <v>105</v>
      </c>
      <c r="AF71" s="51">
        <v>68</v>
      </c>
      <c r="AG71" s="51">
        <v>115</v>
      </c>
      <c r="AH71" s="25">
        <v>100</v>
      </c>
      <c r="AI71" s="25">
        <v>71</v>
      </c>
      <c r="AJ71" s="25">
        <v>117</v>
      </c>
      <c r="AK71" s="25">
        <v>169</v>
      </c>
      <c r="AL71" s="25">
        <v>157</v>
      </c>
      <c r="AM71" s="25">
        <v>61</v>
      </c>
      <c r="AN71" s="25">
        <v>129</v>
      </c>
      <c r="AO71" s="25">
        <v>106</v>
      </c>
      <c r="AP71" s="25">
        <v>109</v>
      </c>
      <c r="AQ71" s="25">
        <v>105</v>
      </c>
      <c r="AR71" s="25">
        <v>91</v>
      </c>
      <c r="AS71" s="25">
        <v>111</v>
      </c>
      <c r="AT71" s="25">
        <v>126</v>
      </c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18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18"/>
      <c r="DT71" s="18">
        <v>66</v>
      </c>
      <c r="DU71" s="34">
        <f t="shared" si="25"/>
        <v>67</v>
      </c>
      <c r="DV71" s="34">
        <f t="shared" si="35"/>
        <v>67</v>
      </c>
      <c r="DW71" s="17"/>
      <c r="DX71" s="18">
        <v>1</v>
      </c>
      <c r="DY71" s="18"/>
      <c r="DZ71" s="18"/>
      <c r="EA71" s="17"/>
      <c r="EB71" s="18">
        <v>67</v>
      </c>
      <c r="EC71" s="17"/>
      <c r="ED71" s="18">
        <f t="shared" si="36"/>
        <v>67</v>
      </c>
      <c r="EE71" s="18" t="str">
        <f t="shared" si="37"/>
        <v>(66)</v>
      </c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  <c r="IP71" s="17"/>
      <c r="IQ71" s="17"/>
      <c r="IR71" s="17"/>
      <c r="IS71" s="17"/>
      <c r="IT71" s="17"/>
      <c r="IU71" s="17"/>
      <c r="IV71" s="17"/>
    </row>
    <row r="72" spans="1:256" s="24" customFormat="1" ht="15.75" customHeight="1">
      <c r="A72" s="66" t="str">
        <f t="shared" si="26"/>
        <v>68(68)</v>
      </c>
      <c r="B72" s="35" t="s">
        <v>141</v>
      </c>
      <c r="C72" s="69" t="s">
        <v>83</v>
      </c>
      <c r="D72" s="70">
        <f t="shared" si="27"/>
        <v>94.26666666666667</v>
      </c>
      <c r="E72" s="75"/>
      <c r="F72" s="51">
        <f t="shared" si="28"/>
        <v>30</v>
      </c>
      <c r="G72" s="71">
        <f t="shared" si="29"/>
        <v>2828</v>
      </c>
      <c r="H72"/>
      <c r="I72" s="25">
        <f t="shared" si="30"/>
        <v>0</v>
      </c>
      <c r="J72" s="25">
        <f t="shared" si="31"/>
        <v>0</v>
      </c>
      <c r="K72" s="25">
        <f t="shared" si="32"/>
        <v>0</v>
      </c>
      <c r="L72" s="25">
        <f t="shared" si="33"/>
        <v>0</v>
      </c>
      <c r="M72" s="59">
        <f t="shared" si="34"/>
        <v>0</v>
      </c>
      <c r="N72" s="51">
        <v>104</v>
      </c>
      <c r="O72" s="51">
        <v>99</v>
      </c>
      <c r="P72" s="51">
        <v>104</v>
      </c>
      <c r="Q72" s="51">
        <v>92</v>
      </c>
      <c r="R72" s="51">
        <v>84</v>
      </c>
      <c r="S72" s="51">
        <v>111</v>
      </c>
      <c r="T72" s="51">
        <v>107</v>
      </c>
      <c r="U72" s="51">
        <v>135</v>
      </c>
      <c r="V72" s="51">
        <v>64</v>
      </c>
      <c r="W72" s="51">
        <v>61</v>
      </c>
      <c r="X72" s="51">
        <v>75</v>
      </c>
      <c r="Y72" s="51">
        <v>127</v>
      </c>
      <c r="Z72" s="51">
        <v>66</v>
      </c>
      <c r="AA72" s="51">
        <v>153</v>
      </c>
      <c r="AB72" s="51">
        <v>171</v>
      </c>
      <c r="AC72" s="51">
        <v>99</v>
      </c>
      <c r="AD72" s="51">
        <v>89</v>
      </c>
      <c r="AE72" s="51">
        <v>62</v>
      </c>
      <c r="AF72" s="51">
        <v>92</v>
      </c>
      <c r="AG72" s="51">
        <v>102</v>
      </c>
      <c r="AH72" s="25">
        <v>84</v>
      </c>
      <c r="AI72" s="25">
        <v>47</v>
      </c>
      <c r="AJ72" s="25">
        <v>79</v>
      </c>
      <c r="AK72" s="25">
        <v>89</v>
      </c>
      <c r="AL72" s="25">
        <v>86</v>
      </c>
      <c r="AM72" s="25">
        <v>79</v>
      </c>
      <c r="AN72" s="25">
        <v>68</v>
      </c>
      <c r="AO72" s="25">
        <v>91</v>
      </c>
      <c r="AP72" s="25">
        <v>80</v>
      </c>
      <c r="AQ72" s="25">
        <v>128</v>
      </c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18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18"/>
      <c r="DT72" s="18">
        <v>68</v>
      </c>
      <c r="DU72" s="34">
        <f t="shared" si="25"/>
        <v>68</v>
      </c>
      <c r="DV72" s="34">
        <f t="shared" si="35"/>
        <v>68</v>
      </c>
      <c r="DW72" s="17"/>
      <c r="DX72" s="18">
        <v>1</v>
      </c>
      <c r="DY72" s="18"/>
      <c r="DZ72" s="18"/>
      <c r="EA72" s="17"/>
      <c r="EB72" s="18">
        <v>68</v>
      </c>
      <c r="EC72" s="17"/>
      <c r="ED72" s="18">
        <f t="shared" si="36"/>
        <v>68</v>
      </c>
      <c r="EE72" s="18" t="str">
        <f t="shared" si="37"/>
        <v>(68)</v>
      </c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  <c r="IP72" s="17"/>
      <c r="IQ72" s="17"/>
      <c r="IR72" s="17"/>
      <c r="IS72" s="17"/>
      <c r="IT72" s="17"/>
      <c r="IU72" s="17"/>
      <c r="IV72" s="17"/>
    </row>
    <row r="73" spans="1:256" s="24" customFormat="1" ht="15.75" customHeight="1">
      <c r="A73" s="66" t="str">
        <f t="shared" si="26"/>
        <v>69(70)</v>
      </c>
      <c r="B73" s="44" t="s">
        <v>170</v>
      </c>
      <c r="C73" s="49" t="s">
        <v>62</v>
      </c>
      <c r="D73" s="41">
        <f t="shared" si="27"/>
        <v>93.25</v>
      </c>
      <c r="E73"/>
      <c r="F73" s="25">
        <f t="shared" si="28"/>
        <v>8</v>
      </c>
      <c r="G73" s="15">
        <f t="shared" si="29"/>
        <v>746</v>
      </c>
      <c r="H73"/>
      <c r="I73" s="25">
        <f t="shared" si="30"/>
        <v>0</v>
      </c>
      <c r="J73" s="25">
        <f t="shared" si="31"/>
        <v>0</v>
      </c>
      <c r="K73" s="25">
        <f t="shared" si="32"/>
        <v>0</v>
      </c>
      <c r="L73" s="25">
        <f t="shared" si="33"/>
        <v>0</v>
      </c>
      <c r="M73" s="59">
        <f t="shared" si="34"/>
        <v>0</v>
      </c>
      <c r="N73" s="51">
        <v>95</v>
      </c>
      <c r="O73" s="51">
        <v>105</v>
      </c>
      <c r="P73" s="51">
        <v>62</v>
      </c>
      <c r="Q73" s="51">
        <v>138</v>
      </c>
      <c r="R73" s="51">
        <v>134</v>
      </c>
      <c r="S73" s="51">
        <v>58</v>
      </c>
      <c r="T73" s="51">
        <v>96</v>
      </c>
      <c r="U73" s="51">
        <v>58</v>
      </c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18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18"/>
      <c r="DT73" s="18">
        <v>70</v>
      </c>
      <c r="DU73" s="34">
        <f t="shared" si="25"/>
        <v>69</v>
      </c>
      <c r="DV73" s="34">
        <f t="shared" si="35"/>
        <v>69</v>
      </c>
      <c r="DW73" s="17"/>
      <c r="DX73" s="18">
        <v>1</v>
      </c>
      <c r="DY73" s="18"/>
      <c r="DZ73" s="18"/>
      <c r="EA73" s="17"/>
      <c r="EB73" s="18">
        <v>69</v>
      </c>
      <c r="EC73" s="17"/>
      <c r="ED73" s="18">
        <f t="shared" si="36"/>
        <v>69</v>
      </c>
      <c r="EE73" s="18" t="str">
        <f t="shared" si="37"/>
        <v>(70)</v>
      </c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  <c r="IP73" s="17"/>
      <c r="IQ73" s="17"/>
      <c r="IR73" s="17"/>
      <c r="IS73" s="17"/>
      <c r="IT73" s="17"/>
      <c r="IU73" s="17"/>
      <c r="IV73" s="17"/>
    </row>
    <row r="74" spans="1:256" s="24" customFormat="1" ht="15.75" customHeight="1">
      <c r="A74" s="66" t="str">
        <f t="shared" si="26"/>
        <v>70(69)</v>
      </c>
      <c r="B74" s="35" t="s">
        <v>186</v>
      </c>
      <c r="C74" s="69" t="s">
        <v>45</v>
      </c>
      <c r="D74" s="70">
        <f t="shared" si="27"/>
        <v>93.2</v>
      </c>
      <c r="E74"/>
      <c r="F74" s="25">
        <f t="shared" si="28"/>
        <v>25</v>
      </c>
      <c r="G74" s="15">
        <f t="shared" si="29"/>
        <v>2330</v>
      </c>
      <c r="H74"/>
      <c r="I74" s="25">
        <f t="shared" si="30"/>
        <v>0</v>
      </c>
      <c r="J74" s="25">
        <f t="shared" si="31"/>
        <v>0</v>
      </c>
      <c r="K74" s="25">
        <f t="shared" si="32"/>
        <v>0</v>
      </c>
      <c r="L74" s="25">
        <f t="shared" si="33"/>
        <v>0</v>
      </c>
      <c r="M74" s="59">
        <f t="shared" si="34"/>
        <v>0</v>
      </c>
      <c r="N74" s="51">
        <v>118</v>
      </c>
      <c r="O74" s="51">
        <v>94</v>
      </c>
      <c r="P74" s="51">
        <v>85</v>
      </c>
      <c r="Q74" s="51">
        <v>55</v>
      </c>
      <c r="R74" s="51">
        <v>95</v>
      </c>
      <c r="S74" s="51">
        <v>53</v>
      </c>
      <c r="T74" s="51">
        <v>149</v>
      </c>
      <c r="U74" s="51">
        <v>138</v>
      </c>
      <c r="V74" s="51">
        <v>86</v>
      </c>
      <c r="W74" s="51">
        <v>69</v>
      </c>
      <c r="X74" s="51">
        <v>90</v>
      </c>
      <c r="Y74" s="51">
        <v>104</v>
      </c>
      <c r="Z74" s="51">
        <v>125</v>
      </c>
      <c r="AA74" s="51">
        <v>119</v>
      </c>
      <c r="AB74" s="51">
        <v>69</v>
      </c>
      <c r="AC74" s="51">
        <v>99</v>
      </c>
      <c r="AD74" s="51">
        <v>96</v>
      </c>
      <c r="AE74" s="51">
        <v>96</v>
      </c>
      <c r="AF74" s="51">
        <v>63</v>
      </c>
      <c r="AG74" s="51">
        <v>77</v>
      </c>
      <c r="AH74" s="25">
        <v>107</v>
      </c>
      <c r="AI74" s="25">
        <v>126</v>
      </c>
      <c r="AJ74" s="25">
        <v>68</v>
      </c>
      <c r="AK74" s="25">
        <v>92</v>
      </c>
      <c r="AL74" s="25">
        <v>57</v>
      </c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18"/>
      <c r="BQ74" s="25"/>
      <c r="BR74" s="25"/>
      <c r="BS74" s="51"/>
      <c r="BT74" s="51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18"/>
      <c r="DT74" s="18">
        <v>69</v>
      </c>
      <c r="DU74" s="34">
        <f t="shared" si="25"/>
        <v>70</v>
      </c>
      <c r="DV74" s="34">
        <f t="shared" si="35"/>
        <v>70</v>
      </c>
      <c r="DW74" s="17"/>
      <c r="DX74" s="18">
        <v>1</v>
      </c>
      <c r="DY74" s="18"/>
      <c r="DZ74" s="18"/>
      <c r="EA74" s="17"/>
      <c r="EB74" s="18">
        <v>70</v>
      </c>
      <c r="EC74" s="17"/>
      <c r="ED74" s="18">
        <f t="shared" si="36"/>
        <v>70</v>
      </c>
      <c r="EE74" s="18" t="str">
        <f t="shared" si="37"/>
        <v>(69)</v>
      </c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  <c r="IQ74" s="17"/>
      <c r="IR74" s="17"/>
      <c r="IS74" s="17"/>
      <c r="IT74" s="17"/>
      <c r="IU74" s="17"/>
      <c r="IV74" s="17"/>
    </row>
    <row r="75" spans="1:256" s="24" customFormat="1" ht="15.75" customHeight="1">
      <c r="A75" s="66" t="str">
        <f t="shared" si="26"/>
        <v>71(71)</v>
      </c>
      <c r="B75" s="44" t="s">
        <v>103</v>
      </c>
      <c r="C75" s="49" t="s">
        <v>166</v>
      </c>
      <c r="D75" s="41">
        <f t="shared" si="27"/>
        <v>93.18181818181819</v>
      </c>
      <c r="E75"/>
      <c r="F75" s="25">
        <f t="shared" si="28"/>
        <v>11</v>
      </c>
      <c r="G75" s="15">
        <f t="shared" si="29"/>
        <v>1025</v>
      </c>
      <c r="H75"/>
      <c r="I75" s="25">
        <f t="shared" si="30"/>
        <v>0</v>
      </c>
      <c r="J75" s="25">
        <f t="shared" si="31"/>
        <v>0</v>
      </c>
      <c r="K75" s="25">
        <f t="shared" si="32"/>
        <v>0</v>
      </c>
      <c r="L75" s="25">
        <f t="shared" si="33"/>
        <v>0</v>
      </c>
      <c r="M75" s="59">
        <f t="shared" si="34"/>
        <v>0</v>
      </c>
      <c r="N75" s="51">
        <v>65</v>
      </c>
      <c r="O75" s="51">
        <v>130</v>
      </c>
      <c r="P75" s="51">
        <v>53</v>
      </c>
      <c r="Q75" s="51">
        <v>131</v>
      </c>
      <c r="R75" s="51">
        <v>142</v>
      </c>
      <c r="S75" s="51">
        <v>84</v>
      </c>
      <c r="T75" s="51">
        <v>85</v>
      </c>
      <c r="U75" s="51">
        <v>101</v>
      </c>
      <c r="V75" s="51">
        <v>95</v>
      </c>
      <c r="W75" s="51">
        <v>83</v>
      </c>
      <c r="X75" s="51">
        <v>56</v>
      </c>
      <c r="Y75" s="51"/>
      <c r="Z75" s="51"/>
      <c r="AA75" s="51"/>
      <c r="AB75" s="51"/>
      <c r="AC75" s="51"/>
      <c r="AD75" s="51"/>
      <c r="AE75" s="51"/>
      <c r="AF75" s="51"/>
      <c r="AG75" s="51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18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18"/>
      <c r="DT75" s="18">
        <v>71</v>
      </c>
      <c r="DU75" s="34">
        <f aca="true" t="shared" si="38" ref="DU75:DU106">IF(AND(D75=D74,D75=D73,D75=D72,D75=D71),ROW($A67:$IV67),IF(AND(D75=D74,D75=D73,D75=D72),ROW($A68:$IV68),IF(AND(D75=D74,D75=D73),ROW($A69:$IV69),IF(D75=D74,ROW($A70:$IV70),IF(D75&gt;1,ROW($A71:$IV71),"-")))))</f>
        <v>71</v>
      </c>
      <c r="DV75" s="34">
        <f t="shared" si="35"/>
        <v>71</v>
      </c>
      <c r="DW75"/>
      <c r="DX75" s="52">
        <v>1</v>
      </c>
      <c r="DY75"/>
      <c r="DZ75"/>
      <c r="EA75"/>
      <c r="EB75" s="18">
        <v>114</v>
      </c>
      <c r="EC75"/>
      <c r="ED75" s="18">
        <f t="shared" si="36"/>
        <v>71</v>
      </c>
      <c r="EE75" s="18" t="str">
        <f t="shared" si="37"/>
        <v>(71)</v>
      </c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24" customFormat="1" ht="15.75" customHeight="1">
      <c r="A76" s="66" t="str">
        <f t="shared" si="26"/>
        <v>72(72)</v>
      </c>
      <c r="B76" s="44" t="s">
        <v>65</v>
      </c>
      <c r="C76" s="49" t="s">
        <v>34</v>
      </c>
      <c r="D76" s="41">
        <f t="shared" si="27"/>
        <v>91.6</v>
      </c>
      <c r="E76"/>
      <c r="F76" s="25">
        <f t="shared" si="28"/>
        <v>15</v>
      </c>
      <c r="G76" s="15">
        <f t="shared" si="29"/>
        <v>1374</v>
      </c>
      <c r="H76"/>
      <c r="I76" s="25">
        <f t="shared" si="30"/>
        <v>0</v>
      </c>
      <c r="J76" s="25">
        <f t="shared" si="31"/>
        <v>0</v>
      </c>
      <c r="K76" s="25">
        <f t="shared" si="32"/>
        <v>0</v>
      </c>
      <c r="L76" s="25">
        <f t="shared" si="33"/>
        <v>0</v>
      </c>
      <c r="M76" s="59">
        <f t="shared" si="34"/>
        <v>0</v>
      </c>
      <c r="N76" s="51">
        <v>98</v>
      </c>
      <c r="O76" s="51">
        <v>89</v>
      </c>
      <c r="P76" s="51">
        <v>107</v>
      </c>
      <c r="Q76" s="51">
        <v>97</v>
      </c>
      <c r="R76" s="51">
        <v>98</v>
      </c>
      <c r="S76" s="51">
        <v>85</v>
      </c>
      <c r="T76" s="51">
        <v>69</v>
      </c>
      <c r="U76" s="51">
        <v>124</v>
      </c>
      <c r="V76" s="51">
        <v>72</v>
      </c>
      <c r="W76" s="51">
        <v>130</v>
      </c>
      <c r="X76" s="51">
        <v>65</v>
      </c>
      <c r="Y76" s="51">
        <v>96</v>
      </c>
      <c r="Z76" s="51">
        <v>77</v>
      </c>
      <c r="AA76" s="51">
        <v>98</v>
      </c>
      <c r="AB76" s="51">
        <v>69</v>
      </c>
      <c r="AC76" s="51"/>
      <c r="AD76" s="51"/>
      <c r="AE76" s="51"/>
      <c r="AF76" s="51"/>
      <c r="AG76" s="51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18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18"/>
      <c r="DT76" s="18">
        <v>72</v>
      </c>
      <c r="DU76" s="34">
        <f t="shared" si="38"/>
        <v>72</v>
      </c>
      <c r="DV76" s="34">
        <f t="shared" si="35"/>
        <v>72</v>
      </c>
      <c r="DW76" s="17"/>
      <c r="DX76" s="18">
        <v>1</v>
      </c>
      <c r="DY76" s="18"/>
      <c r="DZ76" s="18"/>
      <c r="EA76" s="17"/>
      <c r="EB76" s="18">
        <v>71</v>
      </c>
      <c r="EC76" s="17"/>
      <c r="ED76" s="18">
        <f t="shared" si="36"/>
        <v>72</v>
      </c>
      <c r="EE76" s="18" t="str">
        <f t="shared" si="37"/>
        <v>(72)</v>
      </c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  <c r="IQ76" s="17"/>
      <c r="IR76" s="17"/>
      <c r="IS76" s="17"/>
      <c r="IT76" s="17"/>
      <c r="IU76" s="17"/>
      <c r="IV76" s="17"/>
    </row>
    <row r="77" spans="1:256" s="24" customFormat="1" ht="15.75" customHeight="1">
      <c r="A77" s="66" t="str">
        <f t="shared" si="26"/>
        <v>73(73)</v>
      </c>
      <c r="B77" s="44" t="s">
        <v>315</v>
      </c>
      <c r="C77" s="49" t="s">
        <v>130</v>
      </c>
      <c r="D77" s="41">
        <f t="shared" si="27"/>
        <v>90.4</v>
      </c>
      <c r="E77"/>
      <c r="F77" s="25">
        <f t="shared" si="28"/>
        <v>5</v>
      </c>
      <c r="G77" s="15">
        <f t="shared" si="29"/>
        <v>452</v>
      </c>
      <c r="H77"/>
      <c r="I77" s="25">
        <f t="shared" si="30"/>
        <v>0</v>
      </c>
      <c r="J77" s="25">
        <f t="shared" si="31"/>
        <v>0</v>
      </c>
      <c r="K77" s="25">
        <f t="shared" si="32"/>
        <v>0</v>
      </c>
      <c r="L77" s="25">
        <f t="shared" si="33"/>
        <v>0</v>
      </c>
      <c r="M77" s="59">
        <f t="shared" si="34"/>
        <v>0</v>
      </c>
      <c r="N77" s="51">
        <v>52</v>
      </c>
      <c r="O77" s="51">
        <v>96</v>
      </c>
      <c r="P77" s="51">
        <v>62</v>
      </c>
      <c r="Q77" s="51">
        <v>125</v>
      </c>
      <c r="R77" s="51">
        <v>117</v>
      </c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18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18"/>
      <c r="DT77" s="18">
        <v>73</v>
      </c>
      <c r="DU77" s="34">
        <f t="shared" si="38"/>
        <v>73</v>
      </c>
      <c r="DV77" s="34">
        <f t="shared" si="35"/>
        <v>73</v>
      </c>
      <c r="DW77"/>
      <c r="DX77" s="18">
        <v>1</v>
      </c>
      <c r="DY77"/>
      <c r="DZ77"/>
      <c r="EA77"/>
      <c r="EB77" s="18">
        <v>111</v>
      </c>
      <c r="EC77"/>
      <c r="ED77" s="18">
        <f t="shared" si="36"/>
        <v>73</v>
      </c>
      <c r="EE77" s="18" t="str">
        <f t="shared" si="37"/>
        <v>(73)</v>
      </c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24" customFormat="1" ht="15.75" customHeight="1">
      <c r="A78" s="66" t="str">
        <f t="shared" si="26"/>
        <v>74(76)</v>
      </c>
      <c r="B78" s="35" t="s">
        <v>74</v>
      </c>
      <c r="C78" s="69" t="s">
        <v>130</v>
      </c>
      <c r="D78" s="70">
        <f t="shared" si="27"/>
        <v>90.15</v>
      </c>
      <c r="E78"/>
      <c r="F78" s="25">
        <f t="shared" si="28"/>
        <v>20</v>
      </c>
      <c r="G78" s="15">
        <f t="shared" si="29"/>
        <v>1803</v>
      </c>
      <c r="H78"/>
      <c r="I78" s="25">
        <f t="shared" si="30"/>
        <v>0</v>
      </c>
      <c r="J78" s="25">
        <f t="shared" si="31"/>
        <v>0</v>
      </c>
      <c r="K78" s="25">
        <f t="shared" si="32"/>
        <v>0</v>
      </c>
      <c r="L78" s="25">
        <f t="shared" si="33"/>
        <v>0</v>
      </c>
      <c r="M78" s="59">
        <f t="shared" si="34"/>
        <v>0</v>
      </c>
      <c r="N78" s="51">
        <v>105</v>
      </c>
      <c r="O78" s="51">
        <v>60</v>
      </c>
      <c r="P78" s="51">
        <v>72</v>
      </c>
      <c r="Q78" s="51">
        <v>82</v>
      </c>
      <c r="R78" s="51">
        <v>113</v>
      </c>
      <c r="S78" s="51">
        <v>65</v>
      </c>
      <c r="T78" s="51">
        <v>58</v>
      </c>
      <c r="U78" s="51">
        <v>105</v>
      </c>
      <c r="V78" s="51">
        <v>66</v>
      </c>
      <c r="W78" s="51">
        <v>72</v>
      </c>
      <c r="X78" s="51">
        <v>130</v>
      </c>
      <c r="Y78" s="51">
        <v>75</v>
      </c>
      <c r="Z78" s="51">
        <v>115</v>
      </c>
      <c r="AA78" s="51">
        <v>92</v>
      </c>
      <c r="AB78" s="51">
        <v>149</v>
      </c>
      <c r="AC78" s="51">
        <v>77</v>
      </c>
      <c r="AD78" s="51">
        <v>65</v>
      </c>
      <c r="AE78" s="51">
        <v>71</v>
      </c>
      <c r="AF78" s="51">
        <v>103</v>
      </c>
      <c r="AG78" s="51">
        <v>128</v>
      </c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18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18"/>
      <c r="DT78" s="18">
        <v>76</v>
      </c>
      <c r="DU78" s="34">
        <f t="shared" si="38"/>
        <v>74</v>
      </c>
      <c r="DV78" s="34">
        <f t="shared" si="35"/>
        <v>74</v>
      </c>
      <c r="DW78" s="17"/>
      <c r="DX78" s="18">
        <v>1</v>
      </c>
      <c r="DY78" s="18"/>
      <c r="DZ78" s="18"/>
      <c r="EA78" s="17"/>
      <c r="EB78" s="18">
        <v>72</v>
      </c>
      <c r="EC78" s="17"/>
      <c r="ED78" s="18">
        <f t="shared" si="36"/>
        <v>74</v>
      </c>
      <c r="EE78" s="18" t="str">
        <f t="shared" si="37"/>
        <v>(76)</v>
      </c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17"/>
      <c r="IQ78" s="17"/>
      <c r="IR78" s="17"/>
      <c r="IS78" s="17"/>
      <c r="IT78" s="17"/>
      <c r="IU78" s="17"/>
      <c r="IV78" s="17"/>
    </row>
    <row r="79" spans="1:256" s="24" customFormat="1" ht="15.75" customHeight="1">
      <c r="A79" s="66" t="str">
        <f t="shared" si="26"/>
        <v>75(75)</v>
      </c>
      <c r="B79" s="35" t="s">
        <v>245</v>
      </c>
      <c r="C79" s="69" t="s">
        <v>83</v>
      </c>
      <c r="D79" s="70">
        <f t="shared" si="27"/>
        <v>90.14285714285714</v>
      </c>
      <c r="E79" s="75"/>
      <c r="F79" s="51">
        <f t="shared" si="28"/>
        <v>21</v>
      </c>
      <c r="G79" s="71">
        <f t="shared" si="29"/>
        <v>1893</v>
      </c>
      <c r="H79"/>
      <c r="I79" s="25">
        <f t="shared" si="30"/>
        <v>0</v>
      </c>
      <c r="J79" s="25">
        <f t="shared" si="31"/>
        <v>0</v>
      </c>
      <c r="K79" s="25">
        <f t="shared" si="32"/>
        <v>0</v>
      </c>
      <c r="L79" s="25">
        <f t="shared" si="33"/>
        <v>0</v>
      </c>
      <c r="M79" s="59">
        <f t="shared" si="34"/>
        <v>0</v>
      </c>
      <c r="N79" s="51">
        <v>107</v>
      </c>
      <c r="O79" s="51">
        <v>108</v>
      </c>
      <c r="P79" s="51">
        <v>72</v>
      </c>
      <c r="Q79" s="51">
        <v>89</v>
      </c>
      <c r="R79" s="51">
        <v>83</v>
      </c>
      <c r="S79" s="51">
        <v>89</v>
      </c>
      <c r="T79" s="51">
        <v>121</v>
      </c>
      <c r="U79" s="51">
        <v>79</v>
      </c>
      <c r="V79" s="51">
        <v>102</v>
      </c>
      <c r="W79" s="51">
        <v>59</v>
      </c>
      <c r="X79" s="51">
        <v>86</v>
      </c>
      <c r="Y79" s="51">
        <v>111</v>
      </c>
      <c r="Z79" s="51">
        <v>78</v>
      </c>
      <c r="AA79" s="51">
        <v>55</v>
      </c>
      <c r="AB79" s="51">
        <v>102</v>
      </c>
      <c r="AC79" s="51">
        <v>97</v>
      </c>
      <c r="AD79" s="51">
        <v>150</v>
      </c>
      <c r="AE79" s="51">
        <v>112</v>
      </c>
      <c r="AF79" s="51">
        <v>62</v>
      </c>
      <c r="AG79" s="51">
        <v>43</v>
      </c>
      <c r="AH79" s="25">
        <v>88</v>
      </c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18"/>
      <c r="BQ79" s="25"/>
      <c r="BR79" s="25"/>
      <c r="BS79" s="51"/>
      <c r="BT79" s="51"/>
      <c r="BU79" s="51"/>
      <c r="BV79" s="51"/>
      <c r="BW79" s="51"/>
      <c r="BX79" s="51"/>
      <c r="BY79" s="51"/>
      <c r="BZ79" s="51"/>
      <c r="CA79" s="51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18"/>
      <c r="DT79" s="18">
        <v>75</v>
      </c>
      <c r="DU79" s="34">
        <f t="shared" si="38"/>
        <v>75</v>
      </c>
      <c r="DV79" s="34">
        <f t="shared" si="35"/>
        <v>75</v>
      </c>
      <c r="DW79" s="17"/>
      <c r="DX79" s="18">
        <v>1</v>
      </c>
      <c r="DY79" s="18"/>
      <c r="DZ79" s="18"/>
      <c r="EA79" s="17"/>
      <c r="EB79" s="18">
        <v>73</v>
      </c>
      <c r="EC79" s="17"/>
      <c r="ED79" s="18">
        <f t="shared" si="36"/>
        <v>75</v>
      </c>
      <c r="EE79" s="18" t="str">
        <f t="shared" si="37"/>
        <v>(75)</v>
      </c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  <c r="IP79" s="17"/>
      <c r="IQ79" s="17"/>
      <c r="IR79" s="17"/>
      <c r="IS79" s="17"/>
      <c r="IT79" s="17"/>
      <c r="IU79" s="17"/>
      <c r="IV79" s="17"/>
    </row>
    <row r="80" spans="1:256" s="24" customFormat="1" ht="15.75" customHeight="1">
      <c r="A80" s="66" t="str">
        <f t="shared" si="26"/>
        <v>76(78)</v>
      </c>
      <c r="B80" s="35" t="s">
        <v>306</v>
      </c>
      <c r="C80" s="69" t="s">
        <v>130</v>
      </c>
      <c r="D80" s="70">
        <f t="shared" si="27"/>
        <v>89</v>
      </c>
      <c r="E80" s="75"/>
      <c r="F80" s="51">
        <f t="shared" si="28"/>
        <v>6</v>
      </c>
      <c r="G80" s="71">
        <f t="shared" si="29"/>
        <v>534</v>
      </c>
      <c r="H80" s="17"/>
      <c r="I80" s="25">
        <f t="shared" si="30"/>
        <v>0</v>
      </c>
      <c r="J80" s="25">
        <f t="shared" si="31"/>
        <v>0</v>
      </c>
      <c r="K80" s="25">
        <f t="shared" si="32"/>
        <v>0</v>
      </c>
      <c r="L80" s="25">
        <f t="shared" si="33"/>
        <v>0</v>
      </c>
      <c r="M80" s="59">
        <f t="shared" si="34"/>
        <v>0</v>
      </c>
      <c r="N80" s="25">
        <v>49</v>
      </c>
      <c r="O80" s="25">
        <v>55</v>
      </c>
      <c r="P80" s="25">
        <v>95</v>
      </c>
      <c r="Q80" s="25">
        <v>107</v>
      </c>
      <c r="R80" s="25">
        <v>115</v>
      </c>
      <c r="S80" s="24">
        <v>113</v>
      </c>
      <c r="BP80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S80"/>
      <c r="DT80" s="18">
        <v>78</v>
      </c>
      <c r="DU80" s="34">
        <f t="shared" si="38"/>
        <v>76</v>
      </c>
      <c r="DV80" s="34">
        <f t="shared" si="35"/>
        <v>76</v>
      </c>
      <c r="DW80" s="17"/>
      <c r="DX80" s="18">
        <v>1</v>
      </c>
      <c r="DY80" s="18"/>
      <c r="DZ80" s="18"/>
      <c r="EA80" s="17"/>
      <c r="EB80" s="18">
        <v>74</v>
      </c>
      <c r="EC80" s="17"/>
      <c r="ED80" s="18">
        <f t="shared" si="36"/>
        <v>76</v>
      </c>
      <c r="EE80" s="18" t="str">
        <f t="shared" si="37"/>
        <v>(78)</v>
      </c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  <c r="IP80" s="17"/>
      <c r="IQ80" s="17"/>
      <c r="IR80" s="17"/>
      <c r="IS80" s="17"/>
      <c r="IT80" s="17"/>
      <c r="IU80" s="17"/>
      <c r="IV80" s="17"/>
    </row>
    <row r="81" spans="1:256" s="24" customFormat="1" ht="15.75" customHeight="1">
      <c r="A81" s="66" t="str">
        <f t="shared" si="26"/>
        <v>77(74)</v>
      </c>
      <c r="B81" s="35" t="s">
        <v>89</v>
      </c>
      <c r="C81" s="69" t="s">
        <v>83</v>
      </c>
      <c r="D81" s="70">
        <f t="shared" si="27"/>
        <v>88.91428571428571</v>
      </c>
      <c r="E81" s="75"/>
      <c r="F81" s="51">
        <f t="shared" si="28"/>
        <v>35</v>
      </c>
      <c r="G81" s="71">
        <f t="shared" si="29"/>
        <v>3112</v>
      </c>
      <c r="H81" s="17"/>
      <c r="I81" s="25">
        <f t="shared" si="30"/>
        <v>0</v>
      </c>
      <c r="J81" s="25">
        <f t="shared" si="31"/>
        <v>0</v>
      </c>
      <c r="K81" s="25">
        <f t="shared" si="32"/>
        <v>0</v>
      </c>
      <c r="L81" s="25">
        <f t="shared" si="33"/>
        <v>0</v>
      </c>
      <c r="M81" s="59">
        <f t="shared" si="34"/>
        <v>0</v>
      </c>
      <c r="N81" s="25">
        <v>123</v>
      </c>
      <c r="O81" s="25">
        <v>44</v>
      </c>
      <c r="P81" s="25">
        <v>76</v>
      </c>
      <c r="Q81" s="25">
        <v>57</v>
      </c>
      <c r="R81" s="25">
        <v>96</v>
      </c>
      <c r="S81" s="25">
        <v>99</v>
      </c>
      <c r="T81" s="24">
        <v>64</v>
      </c>
      <c r="U81" s="24">
        <v>76</v>
      </c>
      <c r="V81" s="24">
        <v>76</v>
      </c>
      <c r="W81" s="24">
        <v>93</v>
      </c>
      <c r="X81" s="24">
        <v>69</v>
      </c>
      <c r="Y81" s="24">
        <v>73</v>
      </c>
      <c r="Z81" s="24">
        <v>117</v>
      </c>
      <c r="AA81" s="24">
        <v>92</v>
      </c>
      <c r="AB81" s="24">
        <v>90</v>
      </c>
      <c r="AC81" s="24">
        <v>103</v>
      </c>
      <c r="AD81" s="24">
        <v>103</v>
      </c>
      <c r="AE81" s="24">
        <v>91</v>
      </c>
      <c r="AF81" s="24">
        <v>108</v>
      </c>
      <c r="AG81" s="24">
        <v>78</v>
      </c>
      <c r="AH81" s="24">
        <v>101</v>
      </c>
      <c r="AI81" s="24">
        <v>113</v>
      </c>
      <c r="AJ81" s="24">
        <v>92</v>
      </c>
      <c r="AK81" s="24">
        <v>72</v>
      </c>
      <c r="AL81" s="24">
        <v>80</v>
      </c>
      <c r="AM81" s="24">
        <v>94</v>
      </c>
      <c r="AN81" s="24">
        <v>128</v>
      </c>
      <c r="AO81" s="24">
        <v>63</v>
      </c>
      <c r="AP81" s="24">
        <v>108</v>
      </c>
      <c r="AQ81" s="24">
        <v>126</v>
      </c>
      <c r="AR81" s="24">
        <v>96</v>
      </c>
      <c r="AS81" s="24">
        <v>47</v>
      </c>
      <c r="AT81" s="24">
        <v>61</v>
      </c>
      <c r="AU81" s="24">
        <v>80</v>
      </c>
      <c r="AV81" s="24">
        <v>123</v>
      </c>
      <c r="BP81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S81"/>
      <c r="DT81" s="18">
        <v>74</v>
      </c>
      <c r="DU81" s="34">
        <f t="shared" si="38"/>
        <v>77</v>
      </c>
      <c r="DV81" s="34">
        <f t="shared" si="35"/>
        <v>77</v>
      </c>
      <c r="DW81" s="17"/>
      <c r="DX81" s="18">
        <v>1</v>
      </c>
      <c r="DY81" s="18"/>
      <c r="DZ81" s="18"/>
      <c r="EA81" s="17"/>
      <c r="EB81" s="18">
        <v>75</v>
      </c>
      <c r="EC81" s="17"/>
      <c r="ED81" s="18">
        <f t="shared" si="36"/>
        <v>77</v>
      </c>
      <c r="EE81" s="18" t="str">
        <f t="shared" si="37"/>
        <v>(74)</v>
      </c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  <c r="IO81" s="17"/>
      <c r="IP81" s="17"/>
      <c r="IQ81" s="17"/>
      <c r="IR81" s="17"/>
      <c r="IS81" s="17"/>
      <c r="IT81" s="17"/>
      <c r="IU81" s="17"/>
      <c r="IV81" s="17"/>
    </row>
    <row r="82" spans="1:256" s="24" customFormat="1" ht="15.75" customHeight="1">
      <c r="A82" s="66" t="str">
        <f t="shared" si="26"/>
        <v>78(79)</v>
      </c>
      <c r="B82" s="35" t="s">
        <v>266</v>
      </c>
      <c r="C82" s="69" t="s">
        <v>34</v>
      </c>
      <c r="D82" s="70">
        <f t="shared" si="27"/>
        <v>88</v>
      </c>
      <c r="E82"/>
      <c r="F82" s="25">
        <f t="shared" si="28"/>
        <v>5</v>
      </c>
      <c r="G82" s="15">
        <f t="shared" si="29"/>
        <v>440</v>
      </c>
      <c r="H82"/>
      <c r="I82" s="25">
        <f t="shared" si="30"/>
        <v>0</v>
      </c>
      <c r="J82" s="25">
        <f t="shared" si="31"/>
        <v>0</v>
      </c>
      <c r="K82" s="25">
        <f t="shared" si="32"/>
        <v>0</v>
      </c>
      <c r="L82" s="25">
        <f t="shared" si="33"/>
        <v>0</v>
      </c>
      <c r="M82" s="59">
        <f t="shared" si="34"/>
        <v>0</v>
      </c>
      <c r="N82" s="51">
        <v>92</v>
      </c>
      <c r="O82" s="51">
        <v>131</v>
      </c>
      <c r="P82" s="51">
        <v>62</v>
      </c>
      <c r="Q82" s="51">
        <v>115</v>
      </c>
      <c r="R82" s="51">
        <v>40</v>
      </c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18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18"/>
      <c r="DT82" s="18">
        <v>79</v>
      </c>
      <c r="DU82" s="34">
        <f t="shared" si="38"/>
        <v>78</v>
      </c>
      <c r="DV82" s="34">
        <f t="shared" si="35"/>
        <v>78</v>
      </c>
      <c r="DW82" s="17"/>
      <c r="DX82" s="18">
        <v>1</v>
      </c>
      <c r="DY82" s="18"/>
      <c r="DZ82" s="18"/>
      <c r="EA82" s="17"/>
      <c r="EB82" s="18">
        <v>76</v>
      </c>
      <c r="EC82" s="17"/>
      <c r="ED82" s="18">
        <f t="shared" si="36"/>
        <v>78</v>
      </c>
      <c r="EE82" s="18" t="str">
        <f t="shared" si="37"/>
        <v>(79)</v>
      </c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7"/>
      <c r="IP82" s="17"/>
      <c r="IQ82" s="17"/>
      <c r="IR82" s="17"/>
      <c r="IS82" s="17"/>
      <c r="IT82" s="17"/>
      <c r="IU82" s="17"/>
      <c r="IV82" s="17"/>
    </row>
    <row r="83" spans="1:256" s="24" customFormat="1" ht="15.75" customHeight="1">
      <c r="A83" s="66" t="str">
        <f t="shared" si="26"/>
        <v>78(79)</v>
      </c>
      <c r="B83" s="35" t="s">
        <v>299</v>
      </c>
      <c r="C83" s="69" t="s">
        <v>123</v>
      </c>
      <c r="D83" s="70">
        <f t="shared" si="27"/>
        <v>88</v>
      </c>
      <c r="E83" s="75"/>
      <c r="F83" s="51">
        <f t="shared" si="28"/>
        <v>2</v>
      </c>
      <c r="G83" s="71">
        <f t="shared" si="29"/>
        <v>176</v>
      </c>
      <c r="H83"/>
      <c r="I83" s="25">
        <f t="shared" si="30"/>
        <v>0</v>
      </c>
      <c r="J83" s="25">
        <f t="shared" si="31"/>
        <v>0</v>
      </c>
      <c r="K83" s="25">
        <f t="shared" si="32"/>
        <v>0</v>
      </c>
      <c r="L83" s="25">
        <f t="shared" si="33"/>
        <v>0</v>
      </c>
      <c r="M83" s="59">
        <f t="shared" si="34"/>
        <v>0</v>
      </c>
      <c r="N83" s="51">
        <v>54</v>
      </c>
      <c r="O83" s="51">
        <v>122</v>
      </c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18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18"/>
      <c r="DT83" s="18">
        <v>79</v>
      </c>
      <c r="DU83" s="34">
        <f t="shared" si="38"/>
        <v>78</v>
      </c>
      <c r="DV83" s="34">
        <f t="shared" si="35"/>
        <v>79</v>
      </c>
      <c r="DW83" s="17"/>
      <c r="DX83" s="18">
        <v>1</v>
      </c>
      <c r="DY83" s="18"/>
      <c r="DZ83" s="18"/>
      <c r="EA83" s="17"/>
      <c r="EB83" s="18">
        <v>77</v>
      </c>
      <c r="EC83" s="17"/>
      <c r="ED83" s="18">
        <f t="shared" si="36"/>
        <v>78</v>
      </c>
      <c r="EE83" s="18" t="str">
        <f t="shared" si="37"/>
        <v>(79)</v>
      </c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  <c r="II83" s="17"/>
      <c r="IJ83" s="17"/>
      <c r="IK83" s="17"/>
      <c r="IL83" s="17"/>
      <c r="IM83" s="17"/>
      <c r="IN83" s="17"/>
      <c r="IO83" s="17"/>
      <c r="IP83" s="17"/>
      <c r="IQ83" s="17"/>
      <c r="IR83" s="17"/>
      <c r="IS83" s="17"/>
      <c r="IT83" s="17"/>
      <c r="IU83" s="17"/>
      <c r="IV83" s="17"/>
    </row>
    <row r="84" spans="1:256" s="24" customFormat="1" ht="15.75" customHeight="1">
      <c r="A84" s="66" t="str">
        <f t="shared" si="26"/>
        <v>80(81)</v>
      </c>
      <c r="B84" s="35" t="s">
        <v>147</v>
      </c>
      <c r="C84" s="69" t="s">
        <v>34</v>
      </c>
      <c r="D84" s="70">
        <f t="shared" si="27"/>
        <v>86.5</v>
      </c>
      <c r="E84" s="75"/>
      <c r="F84" s="51">
        <f t="shared" si="28"/>
        <v>14</v>
      </c>
      <c r="G84" s="71">
        <f t="shared" si="29"/>
        <v>1211</v>
      </c>
      <c r="H84"/>
      <c r="I84" s="25">
        <f t="shared" si="30"/>
        <v>0</v>
      </c>
      <c r="J84" s="25">
        <f t="shared" si="31"/>
        <v>0</v>
      </c>
      <c r="K84" s="25">
        <f t="shared" si="32"/>
        <v>0</v>
      </c>
      <c r="L84" s="25">
        <f t="shared" si="33"/>
        <v>0</v>
      </c>
      <c r="M84" s="59">
        <f t="shared" si="34"/>
        <v>0</v>
      </c>
      <c r="N84" s="51">
        <v>91</v>
      </c>
      <c r="O84" s="51">
        <v>64</v>
      </c>
      <c r="P84" s="51">
        <v>107</v>
      </c>
      <c r="Q84" s="51">
        <v>71</v>
      </c>
      <c r="R84" s="51">
        <v>73</v>
      </c>
      <c r="S84" s="51">
        <v>103</v>
      </c>
      <c r="T84" s="51">
        <v>71</v>
      </c>
      <c r="U84" s="51">
        <v>70</v>
      </c>
      <c r="V84" s="51">
        <v>115</v>
      </c>
      <c r="W84" s="51">
        <v>91</v>
      </c>
      <c r="X84" s="51">
        <v>77</v>
      </c>
      <c r="Y84" s="51">
        <v>79</v>
      </c>
      <c r="Z84" s="51">
        <v>95</v>
      </c>
      <c r="AA84" s="51">
        <v>104</v>
      </c>
      <c r="AB84" s="51"/>
      <c r="AC84" s="51"/>
      <c r="AD84" s="51"/>
      <c r="AE84" s="51"/>
      <c r="AF84" s="51"/>
      <c r="AG84" s="51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18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18"/>
      <c r="DT84" s="18">
        <v>81</v>
      </c>
      <c r="DU84" s="34">
        <f t="shared" si="38"/>
        <v>80</v>
      </c>
      <c r="DV84" s="34">
        <f t="shared" si="35"/>
        <v>80</v>
      </c>
      <c r="DW84" s="17"/>
      <c r="DX84" s="18">
        <v>1</v>
      </c>
      <c r="DY84" s="18"/>
      <c r="DZ84" s="18"/>
      <c r="EA84" s="17"/>
      <c r="EB84" s="18">
        <v>78</v>
      </c>
      <c r="EC84" s="17"/>
      <c r="ED84" s="18">
        <f t="shared" si="36"/>
        <v>80</v>
      </c>
      <c r="EE84" s="18" t="str">
        <f t="shared" si="37"/>
        <v>(81)</v>
      </c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  <c r="IQ84" s="17"/>
      <c r="IR84" s="17"/>
      <c r="IS84" s="17"/>
      <c r="IT84" s="17"/>
      <c r="IU84" s="17"/>
      <c r="IV84" s="17"/>
    </row>
    <row r="85" spans="1:256" s="24" customFormat="1" ht="15.75" customHeight="1">
      <c r="A85" s="66" t="str">
        <f t="shared" si="26"/>
        <v>81(86)</v>
      </c>
      <c r="B85" s="35" t="s">
        <v>307</v>
      </c>
      <c r="C85" s="69" t="s">
        <v>83</v>
      </c>
      <c r="D85" s="70">
        <f t="shared" si="27"/>
        <v>85.25</v>
      </c>
      <c r="E85"/>
      <c r="F85" s="25">
        <f t="shared" si="28"/>
        <v>16</v>
      </c>
      <c r="G85" s="15">
        <f t="shared" si="29"/>
        <v>1364</v>
      </c>
      <c r="H85"/>
      <c r="I85" s="25">
        <f t="shared" si="30"/>
        <v>0</v>
      </c>
      <c r="J85" s="25">
        <f t="shared" si="31"/>
        <v>0</v>
      </c>
      <c r="K85" s="25">
        <f t="shared" si="32"/>
        <v>0</v>
      </c>
      <c r="L85" s="25">
        <f t="shared" si="33"/>
        <v>0</v>
      </c>
      <c r="M85" s="59">
        <f t="shared" si="34"/>
        <v>0</v>
      </c>
      <c r="N85" s="51">
        <v>68</v>
      </c>
      <c r="O85" s="51">
        <v>91</v>
      </c>
      <c r="P85" s="51">
        <v>82</v>
      </c>
      <c r="Q85" s="51">
        <v>86</v>
      </c>
      <c r="R85" s="51">
        <v>42</v>
      </c>
      <c r="S85" s="51">
        <v>74</v>
      </c>
      <c r="T85" s="51">
        <v>66</v>
      </c>
      <c r="U85" s="51">
        <v>78</v>
      </c>
      <c r="V85" s="51">
        <v>89</v>
      </c>
      <c r="W85" s="51">
        <v>127</v>
      </c>
      <c r="X85" s="51">
        <v>79</v>
      </c>
      <c r="Y85" s="51">
        <v>95</v>
      </c>
      <c r="Z85" s="51">
        <v>114</v>
      </c>
      <c r="AA85" s="51">
        <v>99</v>
      </c>
      <c r="AB85" s="51">
        <v>109</v>
      </c>
      <c r="AC85" s="51">
        <v>65</v>
      </c>
      <c r="AD85" s="51"/>
      <c r="AE85" s="51"/>
      <c r="AF85" s="51"/>
      <c r="AG85" s="51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18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18"/>
      <c r="DT85" s="18">
        <v>86</v>
      </c>
      <c r="DU85" s="34">
        <f t="shared" si="38"/>
        <v>81</v>
      </c>
      <c r="DV85" s="34">
        <f t="shared" si="35"/>
        <v>81</v>
      </c>
      <c r="DW85" s="17"/>
      <c r="DX85" s="18">
        <v>1</v>
      </c>
      <c r="DY85" s="18"/>
      <c r="DZ85" s="18"/>
      <c r="EA85" s="17"/>
      <c r="EB85" s="18">
        <v>79</v>
      </c>
      <c r="EC85" s="17"/>
      <c r="ED85" s="18">
        <f t="shared" si="36"/>
        <v>81</v>
      </c>
      <c r="EE85" s="18" t="str">
        <f t="shared" si="37"/>
        <v>(86)</v>
      </c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  <c r="IO85" s="17"/>
      <c r="IP85" s="17"/>
      <c r="IQ85" s="17"/>
      <c r="IR85" s="17"/>
      <c r="IS85" s="17"/>
      <c r="IT85" s="17"/>
      <c r="IU85" s="17"/>
      <c r="IV85" s="17"/>
    </row>
    <row r="86" spans="1:256" s="24" customFormat="1" ht="15.75" customHeight="1">
      <c r="A86" s="66" t="str">
        <f t="shared" si="26"/>
        <v>82(83)</v>
      </c>
      <c r="B86" s="35" t="s">
        <v>81</v>
      </c>
      <c r="C86" s="69" t="s">
        <v>34</v>
      </c>
      <c r="D86" s="70">
        <f t="shared" si="27"/>
        <v>84.74074074074075</v>
      </c>
      <c r="E86" s="75"/>
      <c r="F86" s="51">
        <f t="shared" si="28"/>
        <v>27</v>
      </c>
      <c r="G86" s="71">
        <f t="shared" si="29"/>
        <v>2288</v>
      </c>
      <c r="H86"/>
      <c r="I86" s="25">
        <f t="shared" si="30"/>
        <v>0</v>
      </c>
      <c r="J86" s="25">
        <f t="shared" si="31"/>
        <v>0</v>
      </c>
      <c r="K86" s="25">
        <f t="shared" si="32"/>
        <v>0</v>
      </c>
      <c r="L86" s="25">
        <f t="shared" si="33"/>
        <v>0</v>
      </c>
      <c r="M86" s="59">
        <f t="shared" si="34"/>
        <v>0</v>
      </c>
      <c r="N86" s="51">
        <v>106</v>
      </c>
      <c r="O86" s="51">
        <v>132</v>
      </c>
      <c r="P86" s="51">
        <v>62</v>
      </c>
      <c r="Q86" s="51">
        <v>64</v>
      </c>
      <c r="R86" s="51">
        <v>31</v>
      </c>
      <c r="S86" s="51">
        <v>39</v>
      </c>
      <c r="T86" s="51">
        <v>126</v>
      </c>
      <c r="U86" s="51">
        <v>104</v>
      </c>
      <c r="V86" s="51">
        <v>136</v>
      </c>
      <c r="W86" s="51">
        <v>61</v>
      </c>
      <c r="X86" s="51">
        <v>102</v>
      </c>
      <c r="Y86" s="51">
        <v>49</v>
      </c>
      <c r="Z86" s="51">
        <v>109</v>
      </c>
      <c r="AA86" s="51">
        <v>60</v>
      </c>
      <c r="AB86" s="51">
        <v>63</v>
      </c>
      <c r="AC86" s="51">
        <v>101</v>
      </c>
      <c r="AD86" s="51">
        <v>147</v>
      </c>
      <c r="AE86" s="51">
        <v>50</v>
      </c>
      <c r="AF86" s="51">
        <v>54</v>
      </c>
      <c r="AG86" s="51">
        <v>51</v>
      </c>
      <c r="AH86" s="25">
        <v>91</v>
      </c>
      <c r="AI86" s="25">
        <v>108</v>
      </c>
      <c r="AJ86" s="25">
        <v>59</v>
      </c>
      <c r="AK86" s="25">
        <v>86</v>
      </c>
      <c r="AL86" s="25">
        <v>106</v>
      </c>
      <c r="AM86" s="25">
        <v>93</v>
      </c>
      <c r="AN86" s="25">
        <v>98</v>
      </c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18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18"/>
      <c r="DT86" s="18">
        <v>83</v>
      </c>
      <c r="DU86" s="34">
        <f t="shared" si="38"/>
        <v>82</v>
      </c>
      <c r="DV86" s="34">
        <f t="shared" si="35"/>
        <v>82</v>
      </c>
      <c r="DW86" s="17"/>
      <c r="DX86" s="18">
        <v>1</v>
      </c>
      <c r="DY86" s="18"/>
      <c r="DZ86" s="18"/>
      <c r="EA86" s="17"/>
      <c r="EB86" s="18">
        <v>80</v>
      </c>
      <c r="EC86" s="17"/>
      <c r="ED86" s="18">
        <f t="shared" si="36"/>
        <v>82</v>
      </c>
      <c r="EE86" s="18" t="str">
        <f t="shared" si="37"/>
        <v>(83)</v>
      </c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17"/>
      <c r="IP86" s="17"/>
      <c r="IQ86" s="17"/>
      <c r="IR86" s="17"/>
      <c r="IS86" s="17"/>
      <c r="IT86" s="17"/>
      <c r="IU86" s="17"/>
      <c r="IV86" s="17"/>
    </row>
    <row r="87" spans="1:256" s="24" customFormat="1" ht="15.75" customHeight="1">
      <c r="A87" s="66" t="str">
        <f t="shared" si="26"/>
        <v>83(82)</v>
      </c>
      <c r="B87" s="35" t="s">
        <v>61</v>
      </c>
      <c r="C87" s="69" t="s">
        <v>62</v>
      </c>
      <c r="D87" s="70">
        <f t="shared" si="27"/>
        <v>84.5</v>
      </c>
      <c r="E87" s="75"/>
      <c r="F87" s="51">
        <f t="shared" si="28"/>
        <v>2</v>
      </c>
      <c r="G87" s="71">
        <f t="shared" si="29"/>
        <v>169</v>
      </c>
      <c r="H87"/>
      <c r="I87" s="25">
        <f t="shared" si="30"/>
        <v>0</v>
      </c>
      <c r="J87" s="25">
        <f t="shared" si="31"/>
        <v>0</v>
      </c>
      <c r="K87" s="25">
        <f t="shared" si="32"/>
        <v>0</v>
      </c>
      <c r="L87" s="25">
        <f t="shared" si="33"/>
        <v>0</v>
      </c>
      <c r="M87" s="59">
        <f t="shared" si="34"/>
        <v>0</v>
      </c>
      <c r="N87" s="51">
        <v>68</v>
      </c>
      <c r="O87" s="51">
        <v>101</v>
      </c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18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18"/>
      <c r="DT87" s="18">
        <v>82</v>
      </c>
      <c r="DU87" s="34">
        <f t="shared" si="38"/>
        <v>83</v>
      </c>
      <c r="DV87" s="34">
        <f t="shared" si="35"/>
        <v>83</v>
      </c>
      <c r="DW87" s="17"/>
      <c r="DX87" s="18">
        <v>1</v>
      </c>
      <c r="DY87" s="18"/>
      <c r="DZ87" s="18"/>
      <c r="EA87" s="17"/>
      <c r="EB87" s="18">
        <v>81</v>
      </c>
      <c r="EC87" s="17"/>
      <c r="ED87" s="18">
        <f t="shared" si="36"/>
        <v>83</v>
      </c>
      <c r="EE87" s="18" t="str">
        <f t="shared" si="37"/>
        <v>(82)</v>
      </c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  <c r="IO87" s="17"/>
      <c r="IP87" s="17"/>
      <c r="IQ87" s="17"/>
      <c r="IR87" s="17"/>
      <c r="IS87" s="17"/>
      <c r="IT87" s="17"/>
      <c r="IU87" s="17"/>
      <c r="IV87" s="17"/>
    </row>
    <row r="88" spans="1:256" s="24" customFormat="1" ht="15.75" customHeight="1">
      <c r="A88" s="66" t="str">
        <f t="shared" si="26"/>
        <v>84(77)</v>
      </c>
      <c r="B88" s="35" t="s">
        <v>144</v>
      </c>
      <c r="C88" s="69" t="s">
        <v>130</v>
      </c>
      <c r="D88" s="70">
        <f t="shared" si="27"/>
        <v>82.81818181818181</v>
      </c>
      <c r="E88"/>
      <c r="F88" s="25">
        <f t="shared" si="28"/>
        <v>22</v>
      </c>
      <c r="G88" s="15">
        <f t="shared" si="29"/>
        <v>1822</v>
      </c>
      <c r="H88"/>
      <c r="I88" s="25">
        <f t="shared" si="30"/>
        <v>0</v>
      </c>
      <c r="J88" s="25">
        <f t="shared" si="31"/>
        <v>0</v>
      </c>
      <c r="K88" s="25">
        <f t="shared" si="32"/>
        <v>0</v>
      </c>
      <c r="L88" s="25">
        <f t="shared" si="33"/>
        <v>0</v>
      </c>
      <c r="M88" s="59">
        <f t="shared" si="34"/>
        <v>0</v>
      </c>
      <c r="N88" s="51">
        <v>104</v>
      </c>
      <c r="O88" s="51">
        <v>139</v>
      </c>
      <c r="P88" s="51">
        <v>78</v>
      </c>
      <c r="Q88" s="51">
        <v>96</v>
      </c>
      <c r="R88" s="51">
        <v>54</v>
      </c>
      <c r="S88" s="51">
        <v>81</v>
      </c>
      <c r="T88" s="51">
        <v>54</v>
      </c>
      <c r="U88" s="51">
        <v>118</v>
      </c>
      <c r="V88" s="51">
        <v>64</v>
      </c>
      <c r="W88" s="51">
        <v>98</v>
      </c>
      <c r="X88" s="51">
        <v>97</v>
      </c>
      <c r="Y88" s="51">
        <v>82</v>
      </c>
      <c r="Z88" s="51">
        <v>41</v>
      </c>
      <c r="AA88" s="51">
        <v>112</v>
      </c>
      <c r="AB88" s="51">
        <v>120</v>
      </c>
      <c r="AC88" s="51">
        <v>132</v>
      </c>
      <c r="AD88" s="51">
        <v>48</v>
      </c>
      <c r="AE88" s="51">
        <v>45</v>
      </c>
      <c r="AF88" s="51">
        <v>29</v>
      </c>
      <c r="AG88" s="51">
        <v>76</v>
      </c>
      <c r="AH88" s="25">
        <v>60</v>
      </c>
      <c r="AI88" s="25">
        <v>94</v>
      </c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18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18"/>
      <c r="DT88" s="18">
        <v>77</v>
      </c>
      <c r="DU88" s="34">
        <f t="shared" si="38"/>
        <v>84</v>
      </c>
      <c r="DV88" s="34">
        <f t="shared" si="35"/>
        <v>84</v>
      </c>
      <c r="DW88" s="17"/>
      <c r="DX88" s="18">
        <v>1</v>
      </c>
      <c r="DY88" s="18"/>
      <c r="DZ88" s="18"/>
      <c r="EA88" s="17"/>
      <c r="EB88" s="18">
        <v>82</v>
      </c>
      <c r="EC88" s="17"/>
      <c r="ED88" s="18">
        <f t="shared" si="36"/>
        <v>84</v>
      </c>
      <c r="EE88" s="18" t="str">
        <f t="shared" si="37"/>
        <v>(77)</v>
      </c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7"/>
      <c r="IP88" s="17"/>
      <c r="IQ88" s="17"/>
      <c r="IR88" s="17"/>
      <c r="IS88" s="17"/>
      <c r="IT88" s="17"/>
      <c r="IU88" s="17"/>
      <c r="IV88" s="17"/>
    </row>
    <row r="89" spans="1:256" s="24" customFormat="1" ht="15.75" customHeight="1">
      <c r="A89" s="66" t="str">
        <f t="shared" si="26"/>
        <v>85(85)</v>
      </c>
      <c r="B89" s="35" t="s">
        <v>219</v>
      </c>
      <c r="C89" s="69" t="s">
        <v>55</v>
      </c>
      <c r="D89" s="70">
        <f t="shared" si="27"/>
        <v>82.46666666666667</v>
      </c>
      <c r="E89" s="75"/>
      <c r="F89" s="51">
        <f t="shared" si="28"/>
        <v>15</v>
      </c>
      <c r="G89" s="71">
        <f t="shared" si="29"/>
        <v>1237</v>
      </c>
      <c r="H89" s="17"/>
      <c r="I89" s="25">
        <f t="shared" si="30"/>
        <v>0</v>
      </c>
      <c r="J89" s="25">
        <f t="shared" si="31"/>
        <v>0</v>
      </c>
      <c r="K89" s="25">
        <f t="shared" si="32"/>
        <v>0</v>
      </c>
      <c r="L89" s="25">
        <f t="shared" si="33"/>
        <v>0</v>
      </c>
      <c r="M89" s="59">
        <f t="shared" si="34"/>
        <v>0</v>
      </c>
      <c r="N89" s="25">
        <v>42</v>
      </c>
      <c r="O89" s="25">
        <v>122</v>
      </c>
      <c r="P89" s="25">
        <v>111</v>
      </c>
      <c r="Q89" s="25">
        <v>71</v>
      </c>
      <c r="R89" s="25">
        <v>95</v>
      </c>
      <c r="S89" s="25">
        <v>98</v>
      </c>
      <c r="T89" s="25">
        <v>65</v>
      </c>
      <c r="U89" s="25">
        <v>106</v>
      </c>
      <c r="V89" s="25">
        <v>62</v>
      </c>
      <c r="W89" s="25">
        <v>95</v>
      </c>
      <c r="X89" s="25">
        <v>117</v>
      </c>
      <c r="Y89" s="25">
        <v>68</v>
      </c>
      <c r="Z89" s="25">
        <v>80</v>
      </c>
      <c r="AA89" s="25">
        <v>62</v>
      </c>
      <c r="AB89" s="25">
        <v>43</v>
      </c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11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/>
      <c r="DT89" s="18">
        <v>85</v>
      </c>
      <c r="DU89" s="34">
        <f t="shared" si="38"/>
        <v>85</v>
      </c>
      <c r="DV89" s="34">
        <f t="shared" si="35"/>
        <v>85</v>
      </c>
      <c r="DW89" s="17"/>
      <c r="DX89" s="18">
        <v>1</v>
      </c>
      <c r="DY89" s="18"/>
      <c r="DZ89" s="18"/>
      <c r="EA89" s="17"/>
      <c r="EB89" s="18">
        <v>83</v>
      </c>
      <c r="EC89" s="17"/>
      <c r="ED89" s="18">
        <f t="shared" si="36"/>
        <v>85</v>
      </c>
      <c r="EE89" s="18" t="str">
        <f t="shared" si="37"/>
        <v>(85)</v>
      </c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  <c r="IO89" s="17"/>
      <c r="IP89" s="17"/>
      <c r="IQ89" s="17"/>
      <c r="IR89" s="17"/>
      <c r="IS89" s="17"/>
      <c r="IT89" s="17"/>
      <c r="IU89" s="17"/>
      <c r="IV89" s="17"/>
    </row>
    <row r="90" spans="1:256" s="24" customFormat="1" ht="15.75" customHeight="1">
      <c r="A90" s="66" t="str">
        <f t="shared" si="26"/>
        <v>86(84)</v>
      </c>
      <c r="B90" s="35" t="s">
        <v>191</v>
      </c>
      <c r="C90" s="69" t="s">
        <v>55</v>
      </c>
      <c r="D90" s="70">
        <f t="shared" si="27"/>
        <v>81.17857142857143</v>
      </c>
      <c r="E90" s="75"/>
      <c r="F90" s="51">
        <f t="shared" si="28"/>
        <v>28</v>
      </c>
      <c r="G90" s="71">
        <f t="shared" si="29"/>
        <v>2273</v>
      </c>
      <c r="H90"/>
      <c r="I90" s="25">
        <f t="shared" si="30"/>
        <v>0</v>
      </c>
      <c r="J90" s="25">
        <f t="shared" si="31"/>
        <v>0</v>
      </c>
      <c r="K90" s="25">
        <f t="shared" si="32"/>
        <v>0</v>
      </c>
      <c r="L90" s="25">
        <f t="shared" si="33"/>
        <v>0</v>
      </c>
      <c r="M90" s="59">
        <f t="shared" si="34"/>
        <v>0</v>
      </c>
      <c r="N90" s="51">
        <v>108</v>
      </c>
      <c r="O90" s="51">
        <v>89</v>
      </c>
      <c r="P90" s="51">
        <v>55</v>
      </c>
      <c r="Q90" s="51">
        <v>66</v>
      </c>
      <c r="R90" s="51">
        <v>58</v>
      </c>
      <c r="S90" s="51">
        <v>55</v>
      </c>
      <c r="T90" s="51">
        <v>58</v>
      </c>
      <c r="U90" s="51">
        <v>68</v>
      </c>
      <c r="V90" s="51">
        <v>54</v>
      </c>
      <c r="W90" s="51">
        <v>94</v>
      </c>
      <c r="X90" s="51">
        <v>115</v>
      </c>
      <c r="Y90" s="51">
        <v>70</v>
      </c>
      <c r="Z90" s="51">
        <v>141</v>
      </c>
      <c r="AA90" s="51">
        <v>50</v>
      </c>
      <c r="AB90" s="51">
        <v>59</v>
      </c>
      <c r="AC90" s="51">
        <v>55</v>
      </c>
      <c r="AD90" s="51">
        <v>88</v>
      </c>
      <c r="AE90" s="51">
        <v>139</v>
      </c>
      <c r="AF90" s="51">
        <v>93</v>
      </c>
      <c r="AG90" s="51">
        <v>78</v>
      </c>
      <c r="AH90" s="25">
        <v>82</v>
      </c>
      <c r="AI90" s="25">
        <v>104</v>
      </c>
      <c r="AJ90" s="25">
        <v>116</v>
      </c>
      <c r="AK90" s="25">
        <v>113</v>
      </c>
      <c r="AL90" s="25">
        <v>65</v>
      </c>
      <c r="AM90" s="25">
        <v>81</v>
      </c>
      <c r="AN90" s="25">
        <v>61</v>
      </c>
      <c r="AO90" s="25">
        <v>58</v>
      </c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18"/>
      <c r="BQ90" s="25"/>
      <c r="BR90" s="25"/>
      <c r="BS90" s="51"/>
      <c r="BT90" s="51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18"/>
      <c r="DT90" s="18">
        <v>84</v>
      </c>
      <c r="DU90" s="34">
        <f t="shared" si="38"/>
        <v>86</v>
      </c>
      <c r="DV90" s="34">
        <f t="shared" si="35"/>
        <v>86</v>
      </c>
      <c r="DW90" s="17"/>
      <c r="DX90" s="18">
        <v>1</v>
      </c>
      <c r="DY90" s="18"/>
      <c r="DZ90" s="18"/>
      <c r="EA90" s="17"/>
      <c r="EB90" s="18">
        <v>84</v>
      </c>
      <c r="EC90" s="17"/>
      <c r="ED90" s="18">
        <f t="shared" si="36"/>
        <v>86</v>
      </c>
      <c r="EE90" s="18" t="str">
        <f t="shared" si="37"/>
        <v>(84)</v>
      </c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  <c r="IJ90" s="17"/>
      <c r="IK90" s="17"/>
      <c r="IL90" s="17"/>
      <c r="IM90" s="17"/>
      <c r="IN90" s="17"/>
      <c r="IO90" s="17"/>
      <c r="IP90" s="17"/>
      <c r="IQ90" s="17"/>
      <c r="IR90" s="17"/>
      <c r="IS90" s="17"/>
      <c r="IT90" s="17"/>
      <c r="IU90" s="17"/>
      <c r="IV90" s="17"/>
    </row>
    <row r="91" spans="1:256" s="24" customFormat="1" ht="15.75" customHeight="1">
      <c r="A91" s="66" t="str">
        <f t="shared" si="26"/>
        <v>87(88)</v>
      </c>
      <c r="B91" s="35" t="s">
        <v>78</v>
      </c>
      <c r="C91" s="69" t="s">
        <v>36</v>
      </c>
      <c r="D91" s="70">
        <f t="shared" si="27"/>
        <v>77.5</v>
      </c>
      <c r="E91" s="75"/>
      <c r="F91" s="51">
        <f t="shared" si="28"/>
        <v>2</v>
      </c>
      <c r="G91" s="71">
        <f t="shared" si="29"/>
        <v>155</v>
      </c>
      <c r="H91"/>
      <c r="I91" s="25">
        <f t="shared" si="30"/>
        <v>0</v>
      </c>
      <c r="J91" s="25">
        <f t="shared" si="31"/>
        <v>0</v>
      </c>
      <c r="K91" s="25">
        <f t="shared" si="32"/>
        <v>0</v>
      </c>
      <c r="L91" s="25">
        <f t="shared" si="33"/>
        <v>0</v>
      </c>
      <c r="M91" s="59">
        <f t="shared" si="34"/>
        <v>0</v>
      </c>
      <c r="N91" s="51">
        <v>107</v>
      </c>
      <c r="O91" s="51">
        <v>48</v>
      </c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18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18"/>
      <c r="DT91" s="18">
        <v>88</v>
      </c>
      <c r="DU91" s="34">
        <f t="shared" si="38"/>
        <v>87</v>
      </c>
      <c r="DV91" s="34">
        <f t="shared" si="35"/>
        <v>87</v>
      </c>
      <c r="DW91" s="17"/>
      <c r="DX91" s="18">
        <v>1</v>
      </c>
      <c r="DY91" s="18"/>
      <c r="DZ91" s="18"/>
      <c r="EA91" s="17"/>
      <c r="EB91" s="18">
        <v>85</v>
      </c>
      <c r="EC91" s="17"/>
      <c r="ED91" s="18">
        <f t="shared" si="36"/>
        <v>87</v>
      </c>
      <c r="EE91" s="18" t="str">
        <f t="shared" si="37"/>
        <v>(88)</v>
      </c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  <c r="IH91" s="17"/>
      <c r="II91" s="17"/>
      <c r="IJ91" s="17"/>
      <c r="IK91" s="17"/>
      <c r="IL91" s="17"/>
      <c r="IM91" s="17"/>
      <c r="IN91" s="17"/>
      <c r="IO91" s="17"/>
      <c r="IP91" s="17"/>
      <c r="IQ91" s="17"/>
      <c r="IR91" s="17"/>
      <c r="IS91" s="17"/>
      <c r="IT91" s="17"/>
      <c r="IU91" s="17"/>
      <c r="IV91" s="17"/>
    </row>
    <row r="92" spans="1:256" s="24" customFormat="1" ht="15.75" customHeight="1">
      <c r="A92" s="66" t="str">
        <f t="shared" si="26"/>
        <v>88(89)</v>
      </c>
      <c r="B92" s="44" t="s">
        <v>104</v>
      </c>
      <c r="C92" s="49" t="s">
        <v>143</v>
      </c>
      <c r="D92" s="41">
        <f t="shared" si="27"/>
        <v>75.90625</v>
      </c>
      <c r="E92"/>
      <c r="F92" s="25">
        <f t="shared" si="28"/>
        <v>32</v>
      </c>
      <c r="G92" s="15">
        <f t="shared" si="29"/>
        <v>2429</v>
      </c>
      <c r="H92"/>
      <c r="I92" s="25">
        <f t="shared" si="30"/>
        <v>0</v>
      </c>
      <c r="J92" s="25">
        <f t="shared" si="31"/>
        <v>0</v>
      </c>
      <c r="K92" s="25">
        <f t="shared" si="32"/>
        <v>0</v>
      </c>
      <c r="L92" s="25">
        <f t="shared" si="33"/>
        <v>0</v>
      </c>
      <c r="M92" s="59">
        <f t="shared" si="34"/>
        <v>0</v>
      </c>
      <c r="N92" s="51">
        <v>35</v>
      </c>
      <c r="O92" s="51">
        <v>90</v>
      </c>
      <c r="P92" s="51">
        <v>73</v>
      </c>
      <c r="Q92" s="51">
        <v>59</v>
      </c>
      <c r="R92" s="51">
        <v>102</v>
      </c>
      <c r="S92" s="51">
        <v>91</v>
      </c>
      <c r="T92" s="51">
        <v>58</v>
      </c>
      <c r="U92" s="51">
        <v>58</v>
      </c>
      <c r="V92" s="51">
        <v>81</v>
      </c>
      <c r="W92" s="51">
        <v>80</v>
      </c>
      <c r="X92" s="51">
        <v>54</v>
      </c>
      <c r="Y92" s="51">
        <v>70</v>
      </c>
      <c r="Z92" s="51">
        <v>111</v>
      </c>
      <c r="AA92" s="51">
        <v>86</v>
      </c>
      <c r="AB92" s="51">
        <v>95</v>
      </c>
      <c r="AC92" s="51">
        <v>88</v>
      </c>
      <c r="AD92" s="51">
        <v>78</v>
      </c>
      <c r="AE92" s="51">
        <v>75</v>
      </c>
      <c r="AF92" s="51">
        <v>71</v>
      </c>
      <c r="AG92" s="51">
        <v>50</v>
      </c>
      <c r="AH92" s="51">
        <v>61</v>
      </c>
      <c r="AI92" s="25">
        <v>83</v>
      </c>
      <c r="AJ92" s="25">
        <v>70</v>
      </c>
      <c r="AK92" s="25">
        <v>74</v>
      </c>
      <c r="AL92" s="25">
        <v>78</v>
      </c>
      <c r="AM92" s="25">
        <v>74</v>
      </c>
      <c r="AN92" s="25">
        <v>89</v>
      </c>
      <c r="AO92" s="25">
        <v>75</v>
      </c>
      <c r="AP92" s="25">
        <v>82</v>
      </c>
      <c r="AQ92" s="25">
        <v>58</v>
      </c>
      <c r="AR92" s="25">
        <v>103</v>
      </c>
      <c r="AS92" s="25">
        <v>77</v>
      </c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18"/>
      <c r="BQ92" s="25"/>
      <c r="BR92" s="25"/>
      <c r="BS92" s="25"/>
      <c r="BT92" s="25"/>
      <c r="BU92" s="25"/>
      <c r="BV92" s="25"/>
      <c r="BW92" s="25"/>
      <c r="BX92" s="51"/>
      <c r="BY92" s="51"/>
      <c r="BZ92" s="51"/>
      <c r="CA92" s="51"/>
      <c r="CB92" s="51"/>
      <c r="CC92" s="51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18"/>
      <c r="DT92" s="18">
        <v>89</v>
      </c>
      <c r="DU92" s="34">
        <f t="shared" si="38"/>
        <v>88</v>
      </c>
      <c r="DV92" s="34">
        <f t="shared" si="35"/>
        <v>88</v>
      </c>
      <c r="DW92" s="17"/>
      <c r="DX92" s="18">
        <v>1</v>
      </c>
      <c r="DY92" s="18"/>
      <c r="DZ92" s="18"/>
      <c r="EA92" s="17"/>
      <c r="EB92" s="18">
        <v>86</v>
      </c>
      <c r="EC92" s="17"/>
      <c r="ED92" s="18">
        <f t="shared" si="36"/>
        <v>88</v>
      </c>
      <c r="EE92" s="18" t="str">
        <f t="shared" si="37"/>
        <v>(89)</v>
      </c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  <c r="IJ92" s="17"/>
      <c r="IK92" s="17"/>
      <c r="IL92" s="17"/>
      <c r="IM92" s="17"/>
      <c r="IN92" s="17"/>
      <c r="IO92" s="17"/>
      <c r="IP92" s="17"/>
      <c r="IQ92" s="17"/>
      <c r="IR92" s="17"/>
      <c r="IS92" s="17"/>
      <c r="IT92" s="17"/>
      <c r="IU92" s="17"/>
      <c r="IV92" s="17"/>
    </row>
    <row r="93" spans="1:256" s="24" customFormat="1" ht="15.75" customHeight="1">
      <c r="A93" s="66" t="str">
        <f t="shared" si="26"/>
        <v>89(87)</v>
      </c>
      <c r="B93" s="35" t="s">
        <v>87</v>
      </c>
      <c r="C93" s="69" t="s">
        <v>55</v>
      </c>
      <c r="D93" s="70">
        <f t="shared" si="27"/>
        <v>75.07142857142857</v>
      </c>
      <c r="E93"/>
      <c r="F93" s="25">
        <f t="shared" si="28"/>
        <v>28</v>
      </c>
      <c r="G93" s="15">
        <f t="shared" si="29"/>
        <v>2102</v>
      </c>
      <c r="H93"/>
      <c r="I93" s="25">
        <f t="shared" si="30"/>
        <v>0</v>
      </c>
      <c r="J93" s="25">
        <f t="shared" si="31"/>
        <v>0</v>
      </c>
      <c r="K93" s="25">
        <f t="shared" si="32"/>
        <v>0</v>
      </c>
      <c r="L93" s="25">
        <f t="shared" si="33"/>
        <v>0</v>
      </c>
      <c r="M93" s="59">
        <f t="shared" si="34"/>
        <v>0</v>
      </c>
      <c r="N93" s="51">
        <v>58</v>
      </c>
      <c r="O93" s="51">
        <v>84</v>
      </c>
      <c r="P93" s="51">
        <v>88</v>
      </c>
      <c r="Q93" s="51">
        <v>57</v>
      </c>
      <c r="R93" s="51">
        <v>82</v>
      </c>
      <c r="S93" s="51">
        <v>112</v>
      </c>
      <c r="T93" s="51">
        <v>85</v>
      </c>
      <c r="U93" s="51">
        <v>87</v>
      </c>
      <c r="V93" s="51">
        <v>83</v>
      </c>
      <c r="W93" s="51">
        <v>106</v>
      </c>
      <c r="X93" s="51">
        <v>26</v>
      </c>
      <c r="Y93" s="51">
        <v>89</v>
      </c>
      <c r="Z93" s="51">
        <v>75</v>
      </c>
      <c r="AA93" s="51">
        <v>84</v>
      </c>
      <c r="AB93" s="51">
        <v>111</v>
      </c>
      <c r="AC93" s="51">
        <v>78</v>
      </c>
      <c r="AD93" s="51">
        <v>45</v>
      </c>
      <c r="AE93" s="51">
        <v>96</v>
      </c>
      <c r="AF93" s="51">
        <v>39</v>
      </c>
      <c r="AG93" s="51">
        <v>118</v>
      </c>
      <c r="AH93" s="25">
        <v>78</v>
      </c>
      <c r="AI93" s="25">
        <v>58</v>
      </c>
      <c r="AJ93" s="25">
        <v>110</v>
      </c>
      <c r="AK93" s="25">
        <v>64</v>
      </c>
      <c r="AL93" s="25">
        <v>47</v>
      </c>
      <c r="AM93" s="25">
        <v>21</v>
      </c>
      <c r="AN93" s="25">
        <v>46</v>
      </c>
      <c r="AO93" s="25">
        <v>75</v>
      </c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18"/>
      <c r="BQ93" s="25"/>
      <c r="BR93" s="25"/>
      <c r="BS93" s="51"/>
      <c r="BT93" s="51"/>
      <c r="BU93" s="51"/>
      <c r="BV93" s="51"/>
      <c r="BW93" s="51"/>
      <c r="BX93" s="51"/>
      <c r="BY93" s="51"/>
      <c r="BZ93" s="51"/>
      <c r="CA93" s="51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18"/>
      <c r="DT93" s="18">
        <v>87</v>
      </c>
      <c r="DU93" s="34">
        <f t="shared" si="38"/>
        <v>89</v>
      </c>
      <c r="DV93" s="34">
        <f t="shared" si="35"/>
        <v>89</v>
      </c>
      <c r="DW93" s="17"/>
      <c r="DX93" s="18">
        <v>1</v>
      </c>
      <c r="DY93" s="18"/>
      <c r="DZ93" s="18"/>
      <c r="EA93" s="17"/>
      <c r="EB93" s="18">
        <v>87</v>
      </c>
      <c r="EC93" s="17"/>
      <c r="ED93" s="18">
        <f t="shared" si="36"/>
        <v>89</v>
      </c>
      <c r="EE93" s="18" t="str">
        <f t="shared" si="37"/>
        <v>(87)</v>
      </c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  <c r="IH93" s="17"/>
      <c r="II93" s="17"/>
      <c r="IJ93" s="17"/>
      <c r="IK93" s="17"/>
      <c r="IL93" s="17"/>
      <c r="IM93" s="17"/>
      <c r="IN93" s="17"/>
      <c r="IO93" s="17"/>
      <c r="IP93" s="17"/>
      <c r="IQ93" s="17"/>
      <c r="IR93" s="17"/>
      <c r="IS93" s="17"/>
      <c r="IT93" s="17"/>
      <c r="IU93" s="17"/>
      <c r="IV93" s="17"/>
    </row>
    <row r="94" spans="1:256" s="24" customFormat="1" ht="15.75" customHeight="1">
      <c r="A94" s="66" t="str">
        <f t="shared" si="26"/>
        <v>90(90)</v>
      </c>
      <c r="B94" s="35" t="s">
        <v>182</v>
      </c>
      <c r="C94" s="69" t="s">
        <v>34</v>
      </c>
      <c r="D94" s="70">
        <f t="shared" si="27"/>
        <v>73.4</v>
      </c>
      <c r="E94" s="75"/>
      <c r="F94" s="51">
        <f t="shared" si="28"/>
        <v>5</v>
      </c>
      <c r="G94" s="71">
        <f t="shared" si="29"/>
        <v>367</v>
      </c>
      <c r="H94"/>
      <c r="I94" s="25">
        <f t="shared" si="30"/>
        <v>0</v>
      </c>
      <c r="J94" s="25">
        <f t="shared" si="31"/>
        <v>0</v>
      </c>
      <c r="K94" s="25">
        <f t="shared" si="32"/>
        <v>0</v>
      </c>
      <c r="L94" s="25">
        <f t="shared" si="33"/>
        <v>0</v>
      </c>
      <c r="M94" s="59">
        <f t="shared" si="34"/>
        <v>0</v>
      </c>
      <c r="N94" s="51">
        <v>93</v>
      </c>
      <c r="O94" s="51">
        <v>70</v>
      </c>
      <c r="P94" s="51">
        <v>71</v>
      </c>
      <c r="Q94" s="51">
        <v>83</v>
      </c>
      <c r="R94" s="51">
        <v>50</v>
      </c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18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18"/>
      <c r="DT94" s="18">
        <v>90</v>
      </c>
      <c r="DU94" s="34">
        <f t="shared" si="38"/>
        <v>90</v>
      </c>
      <c r="DV94" s="34">
        <f t="shared" si="35"/>
        <v>90</v>
      </c>
      <c r="DW94" s="17"/>
      <c r="DX94" s="18">
        <v>1</v>
      </c>
      <c r="DY94" s="18"/>
      <c r="DZ94" s="18"/>
      <c r="EA94" s="17"/>
      <c r="EB94" s="18">
        <v>88</v>
      </c>
      <c r="EC94" s="17"/>
      <c r="ED94" s="18">
        <f t="shared" si="36"/>
        <v>90</v>
      </c>
      <c r="EE94" s="18" t="str">
        <f t="shared" si="37"/>
        <v>(90)</v>
      </c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  <c r="IH94" s="17"/>
      <c r="II94" s="17"/>
      <c r="IJ94" s="17"/>
      <c r="IK94" s="17"/>
      <c r="IL94" s="17"/>
      <c r="IM94" s="17"/>
      <c r="IN94" s="17"/>
      <c r="IO94" s="17"/>
      <c r="IP94" s="17"/>
      <c r="IQ94" s="17"/>
      <c r="IR94" s="17"/>
      <c r="IS94" s="17"/>
      <c r="IT94" s="17"/>
      <c r="IU94" s="17"/>
      <c r="IV94" s="17"/>
    </row>
    <row r="95" spans="1:256" s="24" customFormat="1" ht="15.75" customHeight="1">
      <c r="A95" s="66" t="str">
        <f t="shared" si="26"/>
        <v>91(91)</v>
      </c>
      <c r="B95" s="35" t="s">
        <v>188</v>
      </c>
      <c r="C95" s="69" t="s">
        <v>83</v>
      </c>
      <c r="D95" s="70">
        <f t="shared" si="27"/>
        <v>73.16666666666667</v>
      </c>
      <c r="E95" s="75"/>
      <c r="F95" s="51">
        <f t="shared" si="28"/>
        <v>6</v>
      </c>
      <c r="G95" s="71">
        <f t="shared" si="29"/>
        <v>439</v>
      </c>
      <c r="H95"/>
      <c r="I95" s="25">
        <f t="shared" si="30"/>
        <v>0</v>
      </c>
      <c r="J95" s="25">
        <f t="shared" si="31"/>
        <v>0</v>
      </c>
      <c r="K95" s="25">
        <f t="shared" si="32"/>
        <v>0</v>
      </c>
      <c r="L95" s="25">
        <f t="shared" si="33"/>
        <v>0</v>
      </c>
      <c r="M95" s="59">
        <f t="shared" si="34"/>
        <v>0</v>
      </c>
      <c r="N95" s="51">
        <v>101</v>
      </c>
      <c r="O95" s="51">
        <v>92</v>
      </c>
      <c r="P95" s="51">
        <v>56</v>
      </c>
      <c r="Q95" s="51">
        <v>76</v>
      </c>
      <c r="R95" s="51">
        <v>57</v>
      </c>
      <c r="S95" s="51">
        <v>57</v>
      </c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18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18"/>
      <c r="DT95" s="18">
        <v>91</v>
      </c>
      <c r="DU95" s="34">
        <f t="shared" si="38"/>
        <v>91</v>
      </c>
      <c r="DV95" s="34">
        <f t="shared" si="35"/>
        <v>91</v>
      </c>
      <c r="DW95" s="17"/>
      <c r="DX95" s="18">
        <v>1</v>
      </c>
      <c r="DY95" s="18"/>
      <c r="DZ95" s="18"/>
      <c r="EA95" s="17"/>
      <c r="EB95" s="18">
        <v>89</v>
      </c>
      <c r="EC95" s="17"/>
      <c r="ED95" s="18">
        <f t="shared" si="36"/>
        <v>91</v>
      </c>
      <c r="EE95" s="18" t="str">
        <f t="shared" si="37"/>
        <v>(91)</v>
      </c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  <c r="IG95" s="17"/>
      <c r="IH95" s="17"/>
      <c r="II95" s="17"/>
      <c r="IJ95" s="17"/>
      <c r="IK95" s="17"/>
      <c r="IL95" s="17"/>
      <c r="IM95" s="17"/>
      <c r="IN95" s="17"/>
      <c r="IO95" s="17"/>
      <c r="IP95" s="17"/>
      <c r="IQ95" s="17"/>
      <c r="IR95" s="17"/>
      <c r="IS95" s="17"/>
      <c r="IT95" s="17"/>
      <c r="IU95" s="17"/>
      <c r="IV95" s="17"/>
    </row>
    <row r="96" spans="1:256" s="24" customFormat="1" ht="15.75" customHeight="1">
      <c r="A96" s="66" t="str">
        <f t="shared" si="26"/>
        <v>92(92)</v>
      </c>
      <c r="B96" s="35" t="s">
        <v>42</v>
      </c>
      <c r="C96" s="69" t="s">
        <v>36</v>
      </c>
      <c r="D96" s="70">
        <f t="shared" si="27"/>
        <v>73</v>
      </c>
      <c r="E96" s="75"/>
      <c r="F96" s="51">
        <f t="shared" si="28"/>
        <v>2</v>
      </c>
      <c r="G96" s="71">
        <f t="shared" si="29"/>
        <v>146</v>
      </c>
      <c r="H96"/>
      <c r="I96" s="25">
        <f t="shared" si="30"/>
        <v>0</v>
      </c>
      <c r="J96" s="25">
        <f t="shared" si="31"/>
        <v>0</v>
      </c>
      <c r="K96" s="25">
        <f t="shared" si="32"/>
        <v>0</v>
      </c>
      <c r="L96" s="25">
        <f t="shared" si="33"/>
        <v>0</v>
      </c>
      <c r="M96" s="59">
        <f t="shared" si="34"/>
        <v>0</v>
      </c>
      <c r="N96" s="51">
        <v>46</v>
      </c>
      <c r="O96" s="51">
        <v>100</v>
      </c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18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18"/>
      <c r="DT96" s="18">
        <v>92</v>
      </c>
      <c r="DU96" s="34">
        <f t="shared" si="38"/>
        <v>92</v>
      </c>
      <c r="DV96" s="34">
        <f t="shared" si="35"/>
        <v>92</v>
      </c>
      <c r="DW96"/>
      <c r="DX96" s="18">
        <v>1</v>
      </c>
      <c r="DY96"/>
      <c r="DZ96"/>
      <c r="EA96"/>
      <c r="EB96" s="18">
        <v>112</v>
      </c>
      <c r="EC96"/>
      <c r="ED96" s="18">
        <f t="shared" si="36"/>
        <v>92</v>
      </c>
      <c r="EE96" s="18" t="str">
        <f t="shared" si="37"/>
        <v>(92)</v>
      </c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s="24" customFormat="1" ht="15.75" customHeight="1">
      <c r="A97" s="66" t="str">
        <f t="shared" si="26"/>
        <v>92(92)</v>
      </c>
      <c r="B97" s="35" t="s">
        <v>318</v>
      </c>
      <c r="C97" s="69" t="s">
        <v>36</v>
      </c>
      <c r="D97" s="70">
        <f t="shared" si="27"/>
        <v>73</v>
      </c>
      <c r="E97"/>
      <c r="F97" s="25">
        <f t="shared" si="28"/>
        <v>5</v>
      </c>
      <c r="G97" s="15">
        <f t="shared" si="29"/>
        <v>365</v>
      </c>
      <c r="H97"/>
      <c r="I97" s="25">
        <f t="shared" si="30"/>
        <v>0</v>
      </c>
      <c r="J97" s="25">
        <f t="shared" si="31"/>
        <v>0</v>
      </c>
      <c r="K97" s="25">
        <f t="shared" si="32"/>
        <v>0</v>
      </c>
      <c r="L97" s="25">
        <f t="shared" si="33"/>
        <v>0</v>
      </c>
      <c r="M97" s="59">
        <f t="shared" si="34"/>
        <v>0</v>
      </c>
      <c r="N97" s="51">
        <v>102</v>
      </c>
      <c r="O97" s="51">
        <v>68</v>
      </c>
      <c r="P97" s="51">
        <v>48</v>
      </c>
      <c r="Q97" s="51">
        <v>63</v>
      </c>
      <c r="R97" s="51">
        <v>84</v>
      </c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18"/>
      <c r="BQ97" s="25"/>
      <c r="BR97" s="25"/>
      <c r="BS97" s="51"/>
      <c r="BT97" s="51"/>
      <c r="BU97" s="51"/>
      <c r="BV97" s="51"/>
      <c r="BW97" s="51"/>
      <c r="BX97" s="51"/>
      <c r="BY97" s="51"/>
      <c r="BZ97" s="51"/>
      <c r="CA97" s="51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18"/>
      <c r="DT97" s="18">
        <v>92</v>
      </c>
      <c r="DU97" s="34">
        <f t="shared" si="38"/>
        <v>92</v>
      </c>
      <c r="DV97" s="34">
        <f t="shared" si="35"/>
        <v>93</v>
      </c>
      <c r="DW97" s="17"/>
      <c r="DX97" s="18">
        <v>1</v>
      </c>
      <c r="DY97" s="18"/>
      <c r="DZ97" s="18"/>
      <c r="EA97" s="17"/>
      <c r="EB97" s="18">
        <v>90</v>
      </c>
      <c r="EC97" s="17"/>
      <c r="ED97" s="18">
        <f t="shared" si="36"/>
        <v>92</v>
      </c>
      <c r="EE97" s="18" t="str">
        <f t="shared" si="37"/>
        <v>(92)</v>
      </c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  <c r="HV97" s="17"/>
      <c r="HW97" s="17"/>
      <c r="HX97" s="17"/>
      <c r="HY97" s="17"/>
      <c r="HZ97" s="17"/>
      <c r="IA97" s="17"/>
      <c r="IB97" s="17"/>
      <c r="IC97" s="17"/>
      <c r="ID97" s="17"/>
      <c r="IE97" s="17"/>
      <c r="IF97" s="17"/>
      <c r="IG97" s="17"/>
      <c r="IH97" s="17"/>
      <c r="II97" s="17"/>
      <c r="IJ97" s="17"/>
      <c r="IK97" s="17"/>
      <c r="IL97" s="17"/>
      <c r="IM97" s="17"/>
      <c r="IN97" s="17"/>
      <c r="IO97" s="17"/>
      <c r="IP97" s="17"/>
      <c r="IQ97" s="17"/>
      <c r="IR97" s="17"/>
      <c r="IS97" s="17"/>
      <c r="IT97" s="17"/>
      <c r="IU97" s="17"/>
      <c r="IV97" s="17"/>
    </row>
    <row r="98" spans="1:256" s="24" customFormat="1" ht="15.75" customHeight="1">
      <c r="A98" s="66" t="str">
        <f t="shared" si="26"/>
        <v>94(94)</v>
      </c>
      <c r="B98" s="44" t="s">
        <v>107</v>
      </c>
      <c r="C98" s="49" t="s">
        <v>143</v>
      </c>
      <c r="D98" s="41">
        <f t="shared" si="27"/>
        <v>65.25</v>
      </c>
      <c r="E98"/>
      <c r="F98" s="25">
        <f t="shared" si="28"/>
        <v>28</v>
      </c>
      <c r="G98" s="15">
        <f t="shared" si="29"/>
        <v>1827</v>
      </c>
      <c r="H98"/>
      <c r="I98" s="25">
        <f t="shared" si="30"/>
        <v>0</v>
      </c>
      <c r="J98" s="25">
        <f t="shared" si="31"/>
        <v>0</v>
      </c>
      <c r="K98" s="25">
        <f t="shared" si="32"/>
        <v>0</v>
      </c>
      <c r="L98" s="25">
        <f t="shared" si="33"/>
        <v>0</v>
      </c>
      <c r="M98" s="59">
        <f t="shared" si="34"/>
        <v>0</v>
      </c>
      <c r="N98" s="51">
        <v>46</v>
      </c>
      <c r="O98" s="51">
        <v>95</v>
      </c>
      <c r="P98" s="51">
        <v>100</v>
      </c>
      <c r="Q98" s="51">
        <v>118</v>
      </c>
      <c r="R98" s="51">
        <v>50</v>
      </c>
      <c r="S98" s="51">
        <v>62</v>
      </c>
      <c r="T98" s="51">
        <v>61</v>
      </c>
      <c r="U98" s="51">
        <v>16</v>
      </c>
      <c r="V98" s="51">
        <v>58</v>
      </c>
      <c r="W98" s="51">
        <v>80</v>
      </c>
      <c r="X98" s="51">
        <v>40</v>
      </c>
      <c r="Y98" s="51">
        <v>43</v>
      </c>
      <c r="Z98" s="51">
        <v>54</v>
      </c>
      <c r="AA98" s="51">
        <v>51</v>
      </c>
      <c r="AB98" s="51">
        <v>39</v>
      </c>
      <c r="AC98" s="51">
        <v>51</v>
      </c>
      <c r="AD98" s="51">
        <v>50</v>
      </c>
      <c r="AE98" s="51">
        <v>98</v>
      </c>
      <c r="AF98" s="51">
        <v>102</v>
      </c>
      <c r="AG98" s="51">
        <v>48</v>
      </c>
      <c r="AH98" s="25">
        <v>55</v>
      </c>
      <c r="AI98" s="25">
        <v>89</v>
      </c>
      <c r="AJ98" s="25">
        <v>42</v>
      </c>
      <c r="AK98" s="25">
        <v>99</v>
      </c>
      <c r="AL98" s="25">
        <v>71</v>
      </c>
      <c r="AM98" s="25">
        <v>69</v>
      </c>
      <c r="AN98" s="25">
        <v>57</v>
      </c>
      <c r="AO98" s="25">
        <v>83</v>
      </c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18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18"/>
      <c r="DT98" s="18">
        <v>94</v>
      </c>
      <c r="DU98" s="34">
        <f t="shared" si="38"/>
        <v>94</v>
      </c>
      <c r="DV98" s="34">
        <f t="shared" si="35"/>
        <v>94</v>
      </c>
      <c r="DW98" s="17"/>
      <c r="DX98" s="18">
        <v>1</v>
      </c>
      <c r="DY98" s="18"/>
      <c r="DZ98" s="18"/>
      <c r="EA98" s="17"/>
      <c r="EB98" s="18">
        <v>91</v>
      </c>
      <c r="EC98" s="17"/>
      <c r="ED98" s="18">
        <f t="shared" si="36"/>
        <v>94</v>
      </c>
      <c r="EE98" s="18" t="str">
        <f t="shared" si="37"/>
        <v>(94)</v>
      </c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  <c r="ID98" s="17"/>
      <c r="IE98" s="17"/>
      <c r="IF98" s="17"/>
      <c r="IG98" s="17"/>
      <c r="IH98" s="17"/>
      <c r="II98" s="17"/>
      <c r="IJ98" s="17"/>
      <c r="IK98" s="17"/>
      <c r="IL98" s="17"/>
      <c r="IM98" s="17"/>
      <c r="IN98" s="17"/>
      <c r="IO98" s="17"/>
      <c r="IP98" s="17"/>
      <c r="IQ98" s="17"/>
      <c r="IR98" s="17"/>
      <c r="IS98" s="17"/>
      <c r="IT98" s="17"/>
      <c r="IU98" s="17"/>
      <c r="IV98" s="17"/>
    </row>
    <row r="99" spans="1:256" s="24" customFormat="1" ht="15.75" customHeight="1">
      <c r="A99" s="66" t="str">
        <f t="shared" si="26"/>
        <v>95(95)</v>
      </c>
      <c r="B99" s="35" t="s">
        <v>272</v>
      </c>
      <c r="C99" s="69" t="s">
        <v>55</v>
      </c>
      <c r="D99" s="70">
        <f t="shared" si="27"/>
        <v>61.4</v>
      </c>
      <c r="E99" s="75"/>
      <c r="F99" s="51">
        <f t="shared" si="28"/>
        <v>5</v>
      </c>
      <c r="G99" s="71">
        <f t="shared" si="29"/>
        <v>307</v>
      </c>
      <c r="H99"/>
      <c r="I99" s="25">
        <f t="shared" si="30"/>
        <v>0</v>
      </c>
      <c r="J99" s="25">
        <f t="shared" si="31"/>
        <v>0</v>
      </c>
      <c r="K99" s="25">
        <f t="shared" si="32"/>
        <v>0</v>
      </c>
      <c r="L99" s="25">
        <f t="shared" si="33"/>
        <v>0</v>
      </c>
      <c r="M99" s="59">
        <f t="shared" si="34"/>
        <v>0</v>
      </c>
      <c r="N99" s="51">
        <v>66</v>
      </c>
      <c r="O99" s="51">
        <v>82</v>
      </c>
      <c r="P99" s="51">
        <v>49</v>
      </c>
      <c r="Q99" s="51">
        <v>37</v>
      </c>
      <c r="R99" s="51">
        <v>73</v>
      </c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18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18"/>
      <c r="DT99" s="18">
        <v>95</v>
      </c>
      <c r="DU99" s="34">
        <f t="shared" si="38"/>
        <v>95</v>
      </c>
      <c r="DV99" s="34">
        <f t="shared" si="35"/>
        <v>95</v>
      </c>
      <c r="DW99" s="17"/>
      <c r="DX99" s="18">
        <v>1</v>
      </c>
      <c r="DY99" s="18"/>
      <c r="DZ99" s="18"/>
      <c r="EA99" s="17"/>
      <c r="EB99" s="18">
        <v>92</v>
      </c>
      <c r="EC99" s="17"/>
      <c r="ED99" s="18">
        <f t="shared" si="36"/>
        <v>95</v>
      </c>
      <c r="EE99" s="18" t="str">
        <f t="shared" si="37"/>
        <v>(95)</v>
      </c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  <c r="HV99" s="17"/>
      <c r="HW99" s="17"/>
      <c r="HX99" s="17"/>
      <c r="HY99" s="17"/>
      <c r="HZ99" s="17"/>
      <c r="IA99" s="17"/>
      <c r="IB99" s="17"/>
      <c r="IC99" s="17"/>
      <c r="ID99" s="17"/>
      <c r="IE99" s="17"/>
      <c r="IF99" s="17"/>
      <c r="IG99" s="17"/>
      <c r="IH99" s="17"/>
      <c r="II99" s="17"/>
      <c r="IJ99" s="17"/>
      <c r="IK99" s="17"/>
      <c r="IL99" s="17"/>
      <c r="IM99" s="17"/>
      <c r="IN99" s="17"/>
      <c r="IO99" s="17"/>
      <c r="IP99" s="17"/>
      <c r="IQ99" s="17"/>
      <c r="IR99" s="17"/>
      <c r="IS99" s="17"/>
      <c r="IT99" s="17"/>
      <c r="IU99" s="17"/>
      <c r="IV99" s="17"/>
    </row>
    <row r="100" spans="1:256" s="24" customFormat="1" ht="15.75" customHeight="1">
      <c r="A100" s="66" t="str">
        <f t="shared" si="26"/>
        <v>96(96)</v>
      </c>
      <c r="B100" s="35" t="s">
        <v>79</v>
      </c>
      <c r="C100" s="69" t="s">
        <v>34</v>
      </c>
      <c r="D100" s="70">
        <f t="shared" si="27"/>
        <v>58.96969696969697</v>
      </c>
      <c r="E100" s="75"/>
      <c r="F100" s="51">
        <f t="shared" si="28"/>
        <v>33</v>
      </c>
      <c r="G100" s="71">
        <f t="shared" si="29"/>
        <v>1946</v>
      </c>
      <c r="H100"/>
      <c r="I100" s="25">
        <f t="shared" si="30"/>
        <v>0</v>
      </c>
      <c r="J100" s="25">
        <f t="shared" si="31"/>
        <v>0</v>
      </c>
      <c r="K100" s="25">
        <f t="shared" si="32"/>
        <v>0</v>
      </c>
      <c r="L100" s="25">
        <f t="shared" si="33"/>
        <v>0</v>
      </c>
      <c r="M100" s="59">
        <f t="shared" si="34"/>
        <v>0</v>
      </c>
      <c r="N100" s="51">
        <v>44</v>
      </c>
      <c r="O100" s="51">
        <v>88</v>
      </c>
      <c r="P100" s="51">
        <v>28</v>
      </c>
      <c r="Q100" s="51">
        <v>46</v>
      </c>
      <c r="R100" s="51">
        <v>83</v>
      </c>
      <c r="S100" s="51">
        <v>85</v>
      </c>
      <c r="T100" s="51">
        <v>104</v>
      </c>
      <c r="U100" s="51">
        <v>29</v>
      </c>
      <c r="V100" s="51">
        <v>51</v>
      </c>
      <c r="W100" s="51">
        <v>75</v>
      </c>
      <c r="X100" s="51">
        <v>75</v>
      </c>
      <c r="Y100" s="51">
        <v>84</v>
      </c>
      <c r="Z100" s="51">
        <v>91</v>
      </c>
      <c r="AA100" s="51">
        <v>55</v>
      </c>
      <c r="AB100" s="51">
        <v>58</v>
      </c>
      <c r="AC100" s="51">
        <v>71</v>
      </c>
      <c r="AD100" s="51">
        <v>60</v>
      </c>
      <c r="AE100" s="51">
        <v>36</v>
      </c>
      <c r="AF100" s="51">
        <v>45</v>
      </c>
      <c r="AG100" s="51">
        <v>47</v>
      </c>
      <c r="AH100" s="25">
        <v>58</v>
      </c>
      <c r="AI100" s="25">
        <v>59</v>
      </c>
      <c r="AJ100" s="25">
        <v>62</v>
      </c>
      <c r="AK100" s="25">
        <v>73</v>
      </c>
      <c r="AL100" s="25">
        <v>45</v>
      </c>
      <c r="AM100" s="25">
        <v>69</v>
      </c>
      <c r="AN100" s="25">
        <v>38</v>
      </c>
      <c r="AO100" s="25">
        <v>62</v>
      </c>
      <c r="AP100" s="25">
        <v>56</v>
      </c>
      <c r="AQ100" s="25">
        <v>56</v>
      </c>
      <c r="AR100" s="25">
        <v>37</v>
      </c>
      <c r="AS100" s="25">
        <v>53</v>
      </c>
      <c r="AT100" s="25">
        <v>23</v>
      </c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18"/>
      <c r="BQ100" s="25"/>
      <c r="BR100" s="25"/>
      <c r="BS100" s="51"/>
      <c r="BT100" s="51"/>
      <c r="BU100" s="51"/>
      <c r="BV100" s="51"/>
      <c r="BW100" s="51"/>
      <c r="BX100" s="51"/>
      <c r="BY100" s="51"/>
      <c r="BZ100" s="51"/>
      <c r="CA100" s="51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18"/>
      <c r="DT100" s="18">
        <v>96</v>
      </c>
      <c r="DU100" s="34">
        <f t="shared" si="38"/>
        <v>96</v>
      </c>
      <c r="DV100" s="34">
        <f t="shared" si="35"/>
        <v>96</v>
      </c>
      <c r="DW100" s="17"/>
      <c r="DX100" s="18">
        <v>1</v>
      </c>
      <c r="DY100" s="18"/>
      <c r="DZ100" s="18"/>
      <c r="EA100" s="17"/>
      <c r="EB100" s="18">
        <v>63</v>
      </c>
      <c r="EC100" s="17"/>
      <c r="ED100" s="18">
        <f t="shared" si="36"/>
        <v>96</v>
      </c>
      <c r="EE100" s="18" t="str">
        <f t="shared" si="37"/>
        <v>(96)</v>
      </c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  <c r="HX100" s="17"/>
      <c r="HY100" s="17"/>
      <c r="HZ100" s="17"/>
      <c r="IA100" s="17"/>
      <c r="IB100" s="17"/>
      <c r="IC100" s="17"/>
      <c r="ID100" s="17"/>
      <c r="IE100" s="17"/>
      <c r="IF100" s="17"/>
      <c r="IG100" s="17"/>
      <c r="IH100" s="17"/>
      <c r="II100" s="17"/>
      <c r="IJ100" s="17"/>
      <c r="IK100" s="17"/>
      <c r="IL100" s="17"/>
      <c r="IM100" s="17"/>
      <c r="IN100" s="17"/>
      <c r="IO100" s="17"/>
      <c r="IP100" s="17"/>
      <c r="IQ100" s="17"/>
      <c r="IR100" s="17"/>
      <c r="IS100" s="17"/>
      <c r="IT100" s="17"/>
      <c r="IU100" s="17"/>
      <c r="IV100" s="17"/>
    </row>
    <row r="101" spans="1:256" s="24" customFormat="1" ht="15.75" customHeight="1">
      <c r="A101" s="66" t="str">
        <f t="shared" si="26"/>
        <v>97(97)</v>
      </c>
      <c r="B101" s="35" t="s">
        <v>132</v>
      </c>
      <c r="C101" s="69" t="s">
        <v>55</v>
      </c>
      <c r="D101" s="70">
        <f aca="true" t="shared" si="39" ref="D101:D123">IF(F101&gt;0.5,(G101/F101),0)</f>
        <v>58</v>
      </c>
      <c r="E101" s="75"/>
      <c r="F101" s="51">
        <f aca="true" t="shared" si="40" ref="F101:F123">COUNT(N101:BO101)</f>
        <v>4</v>
      </c>
      <c r="G101" s="71">
        <f aca="true" t="shared" si="41" ref="G101:G123">SUM(N101:BO101)</f>
        <v>232</v>
      </c>
      <c r="H101"/>
      <c r="I101" s="25">
        <f aca="true" t="shared" si="42" ref="I101:I123">COUNTIF(BQ101:DR101,2)</f>
        <v>0</v>
      </c>
      <c r="J101" s="25">
        <f aca="true" t="shared" si="43" ref="J101:J123">COUNTIF(BQ101:DR101,-2)</f>
        <v>0</v>
      </c>
      <c r="K101" s="25">
        <f aca="true" t="shared" si="44" ref="K101:K123">COUNTIF(BQ101:DR101,1)</f>
        <v>0</v>
      </c>
      <c r="L101" s="25">
        <f aca="true" t="shared" si="45" ref="L101:L123">COUNTIF(BQ101:DR101,-1)</f>
        <v>0</v>
      </c>
      <c r="M101" s="59">
        <f aca="true" t="shared" si="46" ref="M101:M123">IF(F101&gt;0,(I101+K101)/(F101),0)</f>
        <v>0</v>
      </c>
      <c r="N101" s="51">
        <v>37</v>
      </c>
      <c r="O101" s="51">
        <v>55</v>
      </c>
      <c r="P101" s="51">
        <v>67</v>
      </c>
      <c r="Q101" s="51">
        <v>73</v>
      </c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18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18"/>
      <c r="DT101" s="18">
        <v>97</v>
      </c>
      <c r="DU101" s="34">
        <f t="shared" si="38"/>
        <v>97</v>
      </c>
      <c r="DV101" s="34">
        <f aca="true" t="shared" si="47" ref="DV101:DV120">IF(DX101=1,ROW($A97:$IV97),"-")</f>
        <v>97</v>
      </c>
      <c r="DW101" s="17"/>
      <c r="DX101" s="18">
        <v>1</v>
      </c>
      <c r="DY101" s="18"/>
      <c r="DZ101" s="18"/>
      <c r="EA101" s="17"/>
      <c r="EB101" s="18">
        <v>93</v>
      </c>
      <c r="EC101" s="17"/>
      <c r="ED101" s="18">
        <f aca="true" t="shared" si="48" ref="ED101:ED120">IF(DX101=1,DU101,IF(DX101="",DU101,""))</f>
        <v>97</v>
      </c>
      <c r="EE101" s="18" t="str">
        <f aca="true" t="shared" si="49" ref="EE101:EE120">IF(DX101=1,"("&amp;DT101&amp;")","("&amp;DV101&amp;")")</f>
        <v>(97)</v>
      </c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  <c r="HV101" s="17"/>
      <c r="HW101" s="17"/>
      <c r="HX101" s="17"/>
      <c r="HY101" s="17"/>
      <c r="HZ101" s="17"/>
      <c r="IA101" s="17"/>
      <c r="IB101" s="17"/>
      <c r="IC101" s="17"/>
      <c r="ID101" s="17"/>
      <c r="IE101" s="17"/>
      <c r="IF101" s="17"/>
      <c r="IG101" s="17"/>
      <c r="IH101" s="17"/>
      <c r="II101" s="17"/>
      <c r="IJ101" s="17"/>
      <c r="IK101" s="17"/>
      <c r="IL101" s="17"/>
      <c r="IM101" s="17"/>
      <c r="IN101" s="17"/>
      <c r="IO101" s="17"/>
      <c r="IP101" s="17"/>
      <c r="IQ101" s="17"/>
      <c r="IR101" s="17"/>
      <c r="IS101" s="17"/>
      <c r="IT101" s="17"/>
      <c r="IU101" s="17"/>
      <c r="IV101" s="17"/>
    </row>
    <row r="102" spans="1:256" s="24" customFormat="1" ht="15.75" customHeight="1">
      <c r="A102" s="66" t="str">
        <f t="shared" si="26"/>
        <v>98(98)</v>
      </c>
      <c r="B102" s="35" t="s">
        <v>296</v>
      </c>
      <c r="C102" s="69" t="s">
        <v>130</v>
      </c>
      <c r="D102" s="70">
        <f t="shared" si="39"/>
        <v>57.6</v>
      </c>
      <c r="E102"/>
      <c r="F102" s="25">
        <f t="shared" si="40"/>
        <v>5</v>
      </c>
      <c r="G102" s="15">
        <f t="shared" si="41"/>
        <v>288</v>
      </c>
      <c r="H102"/>
      <c r="I102" s="25">
        <f t="shared" si="42"/>
        <v>0</v>
      </c>
      <c r="J102" s="25">
        <f t="shared" si="43"/>
        <v>0</v>
      </c>
      <c r="K102" s="25">
        <f t="shared" si="44"/>
        <v>0</v>
      </c>
      <c r="L102" s="25">
        <f t="shared" si="45"/>
        <v>0</v>
      </c>
      <c r="M102" s="59">
        <f t="shared" si="46"/>
        <v>0</v>
      </c>
      <c r="N102" s="51">
        <v>83</v>
      </c>
      <c r="O102" s="51">
        <v>45</v>
      </c>
      <c r="P102" s="51">
        <v>65</v>
      </c>
      <c r="Q102" s="51">
        <v>44</v>
      </c>
      <c r="R102" s="51">
        <v>51</v>
      </c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18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18"/>
      <c r="DT102" s="18">
        <v>98</v>
      </c>
      <c r="DU102" s="34">
        <f t="shared" si="38"/>
        <v>98</v>
      </c>
      <c r="DV102" s="34">
        <f t="shared" si="47"/>
        <v>98</v>
      </c>
      <c r="DW102" s="17"/>
      <c r="DX102" s="18">
        <v>1</v>
      </c>
      <c r="DY102" s="18"/>
      <c r="DZ102" s="18"/>
      <c r="EA102" s="17"/>
      <c r="EB102" s="18">
        <v>94</v>
      </c>
      <c r="EC102" s="17"/>
      <c r="ED102" s="18">
        <f t="shared" si="48"/>
        <v>98</v>
      </c>
      <c r="EE102" s="18" t="str">
        <f t="shared" si="49"/>
        <v>(98)</v>
      </c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  <c r="IE102" s="17"/>
      <c r="IF102" s="17"/>
      <c r="IG102" s="17"/>
      <c r="IH102" s="17"/>
      <c r="II102" s="17"/>
      <c r="IJ102" s="17"/>
      <c r="IK102" s="17"/>
      <c r="IL102" s="17"/>
      <c r="IM102" s="17"/>
      <c r="IN102" s="17"/>
      <c r="IO102" s="17"/>
      <c r="IP102" s="17"/>
      <c r="IQ102" s="17"/>
      <c r="IR102" s="17"/>
      <c r="IS102" s="17"/>
      <c r="IT102" s="17"/>
      <c r="IU102" s="17"/>
      <c r="IV102" s="17"/>
    </row>
    <row r="103" spans="1:256" s="24" customFormat="1" ht="15.75" customHeight="1">
      <c r="A103" s="66" t="str">
        <f t="shared" si="26"/>
        <v>99(103)</v>
      </c>
      <c r="B103" s="44" t="s">
        <v>180</v>
      </c>
      <c r="C103" s="49" t="s">
        <v>47</v>
      </c>
      <c r="D103" s="41">
        <f t="shared" si="39"/>
        <v>53</v>
      </c>
      <c r="E103"/>
      <c r="F103" s="25">
        <f t="shared" si="40"/>
        <v>2</v>
      </c>
      <c r="G103" s="15">
        <f t="shared" si="41"/>
        <v>106</v>
      </c>
      <c r="H103" s="17"/>
      <c r="I103" s="25">
        <f t="shared" si="42"/>
        <v>0</v>
      </c>
      <c r="J103" s="25">
        <f t="shared" si="43"/>
        <v>0</v>
      </c>
      <c r="K103" s="25">
        <f t="shared" si="44"/>
        <v>0</v>
      </c>
      <c r="L103" s="25">
        <f t="shared" si="45"/>
        <v>0</v>
      </c>
      <c r="M103" s="59">
        <f t="shared" si="46"/>
        <v>0</v>
      </c>
      <c r="N103" s="25">
        <v>41</v>
      </c>
      <c r="O103" s="25">
        <v>65</v>
      </c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BP103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S103"/>
      <c r="DT103" s="18">
        <v>103</v>
      </c>
      <c r="DU103" s="34">
        <f t="shared" si="38"/>
        <v>99</v>
      </c>
      <c r="DV103" s="34">
        <f t="shared" si="47"/>
        <v>99</v>
      </c>
      <c r="DW103" s="17"/>
      <c r="DX103" s="18">
        <v>1</v>
      </c>
      <c r="DY103" s="18"/>
      <c r="DZ103" s="18"/>
      <c r="EA103" s="17"/>
      <c r="EB103" s="18">
        <v>95</v>
      </c>
      <c r="EC103" s="17"/>
      <c r="ED103" s="18">
        <f t="shared" si="48"/>
        <v>99</v>
      </c>
      <c r="EE103" s="18" t="str">
        <f t="shared" si="49"/>
        <v>(103)</v>
      </c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  <c r="HU103" s="17"/>
      <c r="HV103" s="17"/>
      <c r="HW103" s="17"/>
      <c r="HX103" s="17"/>
      <c r="HY103" s="17"/>
      <c r="HZ103" s="17"/>
      <c r="IA103" s="17"/>
      <c r="IB103" s="17"/>
      <c r="IC103" s="17"/>
      <c r="ID103" s="17"/>
      <c r="IE103" s="17"/>
      <c r="IF103" s="17"/>
      <c r="IG103" s="17"/>
      <c r="IH103" s="17"/>
      <c r="II103" s="17"/>
      <c r="IJ103" s="17"/>
      <c r="IK103" s="17"/>
      <c r="IL103" s="17"/>
      <c r="IM103" s="17"/>
      <c r="IN103" s="17"/>
      <c r="IO103" s="17"/>
      <c r="IP103" s="17"/>
      <c r="IQ103" s="17"/>
      <c r="IR103" s="17"/>
      <c r="IS103" s="17"/>
      <c r="IT103" s="17"/>
      <c r="IU103" s="17"/>
      <c r="IV103" s="17"/>
    </row>
    <row r="104" spans="1:256" s="24" customFormat="1" ht="15.75" customHeight="1">
      <c r="A104" s="66" t="str">
        <f t="shared" si="26"/>
        <v>100(99)</v>
      </c>
      <c r="B104" s="35" t="s">
        <v>90</v>
      </c>
      <c r="C104" s="69" t="s">
        <v>55</v>
      </c>
      <c r="D104" s="70">
        <f t="shared" si="39"/>
        <v>41.541666666666664</v>
      </c>
      <c r="E104" s="75"/>
      <c r="F104" s="51">
        <f t="shared" si="40"/>
        <v>24</v>
      </c>
      <c r="G104" s="71">
        <f t="shared" si="41"/>
        <v>997</v>
      </c>
      <c r="H104"/>
      <c r="I104" s="25">
        <f t="shared" si="42"/>
        <v>0</v>
      </c>
      <c r="J104" s="25">
        <f t="shared" si="43"/>
        <v>0</v>
      </c>
      <c r="K104" s="25">
        <f t="shared" si="44"/>
        <v>0</v>
      </c>
      <c r="L104" s="25">
        <f t="shared" si="45"/>
        <v>0</v>
      </c>
      <c r="M104" s="59">
        <f t="shared" si="46"/>
        <v>0</v>
      </c>
      <c r="N104" s="51">
        <v>55</v>
      </c>
      <c r="O104" s="51">
        <v>44</v>
      </c>
      <c r="P104" s="51">
        <v>42</v>
      </c>
      <c r="Q104" s="51">
        <v>51</v>
      </c>
      <c r="R104" s="51">
        <v>52</v>
      </c>
      <c r="S104" s="51">
        <v>52</v>
      </c>
      <c r="T104" s="51">
        <v>28</v>
      </c>
      <c r="U104" s="51">
        <v>20</v>
      </c>
      <c r="V104" s="51">
        <v>21</v>
      </c>
      <c r="W104" s="51">
        <v>51</v>
      </c>
      <c r="X104" s="51">
        <v>45</v>
      </c>
      <c r="Y104" s="51">
        <v>48</v>
      </c>
      <c r="Z104" s="51">
        <v>41</v>
      </c>
      <c r="AA104" s="51">
        <v>48</v>
      </c>
      <c r="AB104" s="51">
        <v>74</v>
      </c>
      <c r="AC104" s="51">
        <v>52</v>
      </c>
      <c r="AD104" s="51">
        <v>31</v>
      </c>
      <c r="AE104" s="51">
        <v>51</v>
      </c>
      <c r="AF104" s="51">
        <v>61</v>
      </c>
      <c r="AG104" s="51">
        <v>21</v>
      </c>
      <c r="AH104" s="25">
        <v>40</v>
      </c>
      <c r="AI104" s="25">
        <v>31</v>
      </c>
      <c r="AJ104" s="25">
        <v>17</v>
      </c>
      <c r="AK104" s="25">
        <v>21</v>
      </c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18"/>
      <c r="BQ104" s="25"/>
      <c r="BR104" s="25"/>
      <c r="BS104" s="51"/>
      <c r="BT104" s="51"/>
      <c r="BU104" s="51"/>
      <c r="BV104" s="51"/>
      <c r="BW104" s="51"/>
      <c r="BX104" s="51"/>
      <c r="BY104" s="51"/>
      <c r="BZ104" s="51"/>
      <c r="CA104" s="51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18"/>
      <c r="DT104" s="18">
        <v>99</v>
      </c>
      <c r="DU104" s="34">
        <f t="shared" si="38"/>
        <v>100</v>
      </c>
      <c r="DV104" s="34">
        <f t="shared" si="47"/>
        <v>100</v>
      </c>
      <c r="DW104" s="17"/>
      <c r="DX104" s="18">
        <v>1</v>
      </c>
      <c r="DY104" s="18"/>
      <c r="DZ104" s="18"/>
      <c r="EA104" s="17"/>
      <c r="EB104" s="18">
        <v>96</v>
      </c>
      <c r="EC104" s="17"/>
      <c r="ED104" s="18">
        <f t="shared" si="48"/>
        <v>100</v>
      </c>
      <c r="EE104" s="18" t="str">
        <f t="shared" si="49"/>
        <v>(99)</v>
      </c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  <c r="HH104" s="17"/>
      <c r="HI104" s="17"/>
      <c r="HJ104" s="17"/>
      <c r="HK104" s="17"/>
      <c r="HL104" s="17"/>
      <c r="HM104" s="17"/>
      <c r="HN104" s="17"/>
      <c r="HO104" s="17"/>
      <c r="HP104" s="17"/>
      <c r="HQ104" s="17"/>
      <c r="HR104" s="17"/>
      <c r="HS104" s="17"/>
      <c r="HT104" s="17"/>
      <c r="HU104" s="17"/>
      <c r="HV104" s="17"/>
      <c r="HW104" s="17"/>
      <c r="HX104" s="17"/>
      <c r="HY104" s="17"/>
      <c r="HZ104" s="17"/>
      <c r="IA104" s="17"/>
      <c r="IB104" s="17"/>
      <c r="IC104" s="17"/>
      <c r="ID104" s="17"/>
      <c r="IE104" s="17"/>
      <c r="IF104" s="17"/>
      <c r="IG104" s="17"/>
      <c r="IH104" s="17"/>
      <c r="II104" s="17"/>
      <c r="IJ104" s="17"/>
      <c r="IK104" s="17"/>
      <c r="IL104" s="17"/>
      <c r="IM104" s="17"/>
      <c r="IN104" s="17"/>
      <c r="IO104" s="17"/>
      <c r="IP104" s="17"/>
      <c r="IQ104" s="17"/>
      <c r="IR104" s="17"/>
      <c r="IS104" s="17"/>
      <c r="IT104" s="17"/>
      <c r="IU104" s="17"/>
      <c r="IV104" s="17"/>
    </row>
    <row r="105" spans="1:256" s="24" customFormat="1" ht="15.75" customHeight="1">
      <c r="A105" s="66" t="str">
        <f t="shared" si="26"/>
        <v>101(102)</v>
      </c>
      <c r="B105" s="35" t="s">
        <v>323</v>
      </c>
      <c r="C105" s="69" t="s">
        <v>36</v>
      </c>
      <c r="D105" s="70">
        <f t="shared" si="39"/>
        <v>40</v>
      </c>
      <c r="E105" s="75"/>
      <c r="F105" s="51">
        <f t="shared" si="40"/>
        <v>2</v>
      </c>
      <c r="G105" s="71">
        <f t="shared" si="41"/>
        <v>80</v>
      </c>
      <c r="H105"/>
      <c r="I105" s="25">
        <f t="shared" si="42"/>
        <v>0</v>
      </c>
      <c r="J105" s="25">
        <f t="shared" si="43"/>
        <v>0</v>
      </c>
      <c r="K105" s="25">
        <f t="shared" si="44"/>
        <v>0</v>
      </c>
      <c r="L105" s="25">
        <f t="shared" si="45"/>
        <v>0</v>
      </c>
      <c r="M105" s="59">
        <f t="shared" si="46"/>
        <v>0</v>
      </c>
      <c r="N105" s="51">
        <v>33</v>
      </c>
      <c r="O105" s="51">
        <v>47</v>
      </c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18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18"/>
      <c r="DT105" s="18">
        <v>102</v>
      </c>
      <c r="DU105" s="34">
        <f t="shared" si="38"/>
        <v>101</v>
      </c>
      <c r="DV105" s="34">
        <f t="shared" si="47"/>
        <v>101</v>
      </c>
      <c r="DW105" s="17"/>
      <c r="DX105" s="18">
        <v>1</v>
      </c>
      <c r="DY105" s="18"/>
      <c r="DZ105" s="18"/>
      <c r="EA105" s="17"/>
      <c r="EB105" s="18">
        <v>97</v>
      </c>
      <c r="EC105" s="17"/>
      <c r="ED105" s="18">
        <f t="shared" si="48"/>
        <v>101</v>
      </c>
      <c r="EE105" s="18" t="str">
        <f t="shared" si="49"/>
        <v>(102)</v>
      </c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  <c r="HG105" s="17"/>
      <c r="HH105" s="17"/>
      <c r="HI105" s="17"/>
      <c r="HJ105" s="17"/>
      <c r="HK105" s="17"/>
      <c r="HL105" s="17"/>
      <c r="HM105" s="17"/>
      <c r="HN105" s="17"/>
      <c r="HO105" s="17"/>
      <c r="HP105" s="17"/>
      <c r="HQ105" s="17"/>
      <c r="HR105" s="17"/>
      <c r="HS105" s="17"/>
      <c r="HT105" s="17"/>
      <c r="HU105" s="17"/>
      <c r="HV105" s="17"/>
      <c r="HW105" s="17"/>
      <c r="HX105" s="17"/>
      <c r="HY105" s="17"/>
      <c r="HZ105" s="17"/>
      <c r="IA105" s="17"/>
      <c r="IB105" s="17"/>
      <c r="IC105" s="17"/>
      <c r="ID105" s="17"/>
      <c r="IE105" s="17"/>
      <c r="IF105" s="17"/>
      <c r="IG105" s="17"/>
      <c r="IH105" s="17"/>
      <c r="II105" s="17"/>
      <c r="IJ105" s="17"/>
      <c r="IK105" s="17"/>
      <c r="IL105" s="17"/>
      <c r="IM105" s="17"/>
      <c r="IN105" s="17"/>
      <c r="IO105" s="17"/>
      <c r="IP105" s="17"/>
      <c r="IQ105" s="17"/>
      <c r="IR105" s="17"/>
      <c r="IS105" s="17"/>
      <c r="IT105" s="17"/>
      <c r="IU105" s="17"/>
      <c r="IV105" s="17"/>
    </row>
    <row r="106" spans="1:256" s="24" customFormat="1" ht="15.75" customHeight="1">
      <c r="A106" s="66" t="str">
        <f t="shared" si="26"/>
        <v>102(100)</v>
      </c>
      <c r="B106" s="35" t="s">
        <v>165</v>
      </c>
      <c r="C106" s="69" t="s">
        <v>130</v>
      </c>
      <c r="D106" s="70">
        <f t="shared" si="39"/>
        <v>38</v>
      </c>
      <c r="E106"/>
      <c r="F106" s="25">
        <f t="shared" si="40"/>
        <v>4</v>
      </c>
      <c r="G106" s="15">
        <f t="shared" si="41"/>
        <v>152</v>
      </c>
      <c r="H106"/>
      <c r="I106" s="25">
        <f t="shared" si="42"/>
        <v>0</v>
      </c>
      <c r="J106" s="25">
        <f t="shared" si="43"/>
        <v>0</v>
      </c>
      <c r="K106" s="25">
        <f t="shared" si="44"/>
        <v>0</v>
      </c>
      <c r="L106" s="25">
        <f t="shared" si="45"/>
        <v>0</v>
      </c>
      <c r="M106" s="59">
        <f t="shared" si="46"/>
        <v>0</v>
      </c>
      <c r="N106" s="25">
        <v>43</v>
      </c>
      <c r="O106" s="25">
        <v>24</v>
      </c>
      <c r="P106" s="25">
        <v>37</v>
      </c>
      <c r="Q106" s="25">
        <v>48</v>
      </c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BP106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S106"/>
      <c r="DT106" s="18">
        <v>100</v>
      </c>
      <c r="DU106" s="34">
        <f t="shared" si="38"/>
        <v>102</v>
      </c>
      <c r="DV106" s="34">
        <f t="shared" si="47"/>
        <v>102</v>
      </c>
      <c r="DW106" s="17"/>
      <c r="DX106" s="18">
        <v>1</v>
      </c>
      <c r="DY106" s="18"/>
      <c r="DZ106" s="18"/>
      <c r="EA106" s="17"/>
      <c r="EB106" s="18">
        <v>98</v>
      </c>
      <c r="EC106" s="17"/>
      <c r="ED106" s="18">
        <f t="shared" si="48"/>
        <v>102</v>
      </c>
      <c r="EE106" s="18" t="str">
        <f t="shared" si="49"/>
        <v>(100)</v>
      </c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  <c r="HQ106" s="17"/>
      <c r="HR106" s="17"/>
      <c r="HS106" s="17"/>
      <c r="HT106" s="17"/>
      <c r="HU106" s="17"/>
      <c r="HV106" s="17"/>
      <c r="HW106" s="17"/>
      <c r="HX106" s="17"/>
      <c r="HY106" s="17"/>
      <c r="HZ106" s="17"/>
      <c r="IA106" s="17"/>
      <c r="IB106" s="17"/>
      <c r="IC106" s="17"/>
      <c r="ID106" s="17"/>
      <c r="IE106" s="17"/>
      <c r="IF106" s="17"/>
      <c r="IG106" s="17"/>
      <c r="IH106" s="17"/>
      <c r="II106" s="17"/>
      <c r="IJ106" s="17"/>
      <c r="IK106" s="17"/>
      <c r="IL106" s="17"/>
      <c r="IM106" s="17"/>
      <c r="IN106" s="17"/>
      <c r="IO106" s="17"/>
      <c r="IP106" s="17"/>
      <c r="IQ106" s="17"/>
      <c r="IR106" s="17"/>
      <c r="IS106" s="17"/>
      <c r="IT106" s="17"/>
      <c r="IU106" s="17"/>
      <c r="IV106" s="17"/>
    </row>
    <row r="107" spans="1:256" s="24" customFormat="1" ht="15.75" customHeight="1">
      <c r="A107" s="66" t="str">
        <f t="shared" si="26"/>
        <v>103(101)</v>
      </c>
      <c r="B107" s="69" t="s">
        <v>303</v>
      </c>
      <c r="C107" s="69" t="s">
        <v>55</v>
      </c>
      <c r="D107" s="70">
        <f t="shared" si="39"/>
        <v>33.333333333333336</v>
      </c>
      <c r="E107" s="75"/>
      <c r="F107" s="51">
        <f t="shared" si="40"/>
        <v>3</v>
      </c>
      <c r="G107" s="71">
        <f t="shared" si="41"/>
        <v>100</v>
      </c>
      <c r="H107" s="17"/>
      <c r="I107" s="25">
        <f t="shared" si="42"/>
        <v>0</v>
      </c>
      <c r="J107" s="25">
        <f t="shared" si="43"/>
        <v>0</v>
      </c>
      <c r="K107" s="25">
        <f t="shared" si="44"/>
        <v>0</v>
      </c>
      <c r="L107" s="25">
        <f t="shared" si="45"/>
        <v>0</v>
      </c>
      <c r="M107" s="59">
        <f t="shared" si="46"/>
        <v>0</v>
      </c>
      <c r="N107" s="25">
        <v>49</v>
      </c>
      <c r="O107" s="25">
        <v>7</v>
      </c>
      <c r="P107" s="25">
        <v>44</v>
      </c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11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/>
      <c r="DT107">
        <v>101</v>
      </c>
      <c r="DU107" s="34">
        <f aca="true" t="shared" si="50" ref="DU107:DU120">IF(AND(D107=D106,D107=D105,D107=D104,D107=D103),ROW($A99:$IV99),IF(AND(D107=D106,D107=D105,D107=D104),ROW($A100:$IV100),IF(AND(D107=D106,D107=D105),ROW($A101:$IV101),IF(D107=D106,ROW($A102:$IV102),IF(D107&gt;1,ROW($A103:$IV103),"-")))))</f>
        <v>103</v>
      </c>
      <c r="DV107" s="34">
        <f t="shared" si="47"/>
        <v>103</v>
      </c>
      <c r="DW107" s="17"/>
      <c r="DX107" s="18">
        <v>1</v>
      </c>
      <c r="DY107" s="18"/>
      <c r="DZ107" s="18"/>
      <c r="EA107" s="17"/>
      <c r="EB107" s="18">
        <v>99</v>
      </c>
      <c r="EC107" s="17"/>
      <c r="ED107" s="18">
        <f t="shared" si="48"/>
        <v>103</v>
      </c>
      <c r="EE107" s="18" t="str">
        <f t="shared" si="49"/>
        <v>(101)</v>
      </c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  <c r="HH107" s="17"/>
      <c r="HI107" s="17"/>
      <c r="HJ107" s="17"/>
      <c r="HK107" s="17"/>
      <c r="HL107" s="17"/>
      <c r="HM107" s="17"/>
      <c r="HN107" s="17"/>
      <c r="HO107" s="17"/>
      <c r="HP107" s="17"/>
      <c r="HQ107" s="17"/>
      <c r="HR107" s="17"/>
      <c r="HS107" s="17"/>
      <c r="HT107" s="17"/>
      <c r="HU107" s="17"/>
      <c r="HV107" s="17"/>
      <c r="HW107" s="17"/>
      <c r="HX107" s="17"/>
      <c r="HY107" s="17"/>
      <c r="HZ107" s="17"/>
      <c r="IA107" s="17"/>
      <c r="IB107" s="17"/>
      <c r="IC107" s="17"/>
      <c r="ID107" s="17"/>
      <c r="IE107" s="17"/>
      <c r="IF107" s="17"/>
      <c r="IG107" s="17"/>
      <c r="IH107" s="17"/>
      <c r="II107" s="17"/>
      <c r="IJ107" s="17"/>
      <c r="IK107" s="17"/>
      <c r="IL107" s="17"/>
      <c r="IM107" s="17"/>
      <c r="IN107" s="17"/>
      <c r="IO107" s="17"/>
      <c r="IP107" s="17"/>
      <c r="IQ107" s="17"/>
      <c r="IR107" s="17"/>
      <c r="IS107" s="17"/>
      <c r="IT107" s="17"/>
      <c r="IU107" s="17"/>
      <c r="IV107" s="17"/>
    </row>
    <row r="108" spans="1:256" s="24" customFormat="1" ht="15.75" customHeight="1">
      <c r="A108" s="66" t="str">
        <f t="shared" si="26"/>
        <v>-(-)</v>
      </c>
      <c r="B108" s="44"/>
      <c r="C108" s="49"/>
      <c r="D108" s="41">
        <f t="shared" si="39"/>
        <v>0</v>
      </c>
      <c r="E108"/>
      <c r="F108" s="25">
        <f t="shared" si="40"/>
        <v>0</v>
      </c>
      <c r="G108" s="15">
        <f t="shared" si="41"/>
        <v>0</v>
      </c>
      <c r="H108"/>
      <c r="I108" s="25">
        <f t="shared" si="42"/>
        <v>0</v>
      </c>
      <c r="J108" s="25">
        <f t="shared" si="43"/>
        <v>0</v>
      </c>
      <c r="K108" s="25">
        <f t="shared" si="44"/>
        <v>0</v>
      </c>
      <c r="L108" s="25">
        <f t="shared" si="45"/>
        <v>0</v>
      </c>
      <c r="M108" s="59">
        <f t="shared" si="46"/>
        <v>0</v>
      </c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18"/>
      <c r="BQ108" s="51"/>
      <c r="BR108" s="51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18"/>
      <c r="DT108" s="18" t="s">
        <v>140</v>
      </c>
      <c r="DU108" s="34" t="str">
        <f t="shared" si="50"/>
        <v>-</v>
      </c>
      <c r="DV108" s="34">
        <f t="shared" si="47"/>
        <v>104</v>
      </c>
      <c r="DW108" s="17"/>
      <c r="DX108" s="18">
        <v>1</v>
      </c>
      <c r="DY108" s="18"/>
      <c r="DZ108" s="18"/>
      <c r="EA108" s="17"/>
      <c r="EB108" s="18">
        <v>100</v>
      </c>
      <c r="EC108" s="17"/>
      <c r="ED108" s="18" t="str">
        <f t="shared" si="48"/>
        <v>-</v>
      </c>
      <c r="EE108" s="18" t="str">
        <f t="shared" si="49"/>
        <v>(-)</v>
      </c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  <c r="HH108" s="17"/>
      <c r="HI108" s="17"/>
      <c r="HJ108" s="17"/>
      <c r="HK108" s="17"/>
      <c r="HL108" s="17"/>
      <c r="HM108" s="17"/>
      <c r="HN108" s="17"/>
      <c r="HO108" s="17"/>
      <c r="HP108" s="17"/>
      <c r="HQ108" s="17"/>
      <c r="HR108" s="17"/>
      <c r="HS108" s="17"/>
      <c r="HT108" s="17"/>
      <c r="HU108" s="17"/>
      <c r="HV108" s="17"/>
      <c r="HW108" s="17"/>
      <c r="HX108" s="17"/>
      <c r="HY108" s="17"/>
      <c r="HZ108" s="17"/>
      <c r="IA108" s="17"/>
      <c r="IB108" s="17"/>
      <c r="IC108" s="17"/>
      <c r="ID108" s="17"/>
      <c r="IE108" s="17"/>
      <c r="IF108" s="17"/>
      <c r="IG108" s="17"/>
      <c r="IH108" s="17"/>
      <c r="II108" s="17"/>
      <c r="IJ108" s="17"/>
      <c r="IK108" s="17"/>
      <c r="IL108" s="17"/>
      <c r="IM108" s="17"/>
      <c r="IN108" s="17"/>
      <c r="IO108" s="17"/>
      <c r="IP108" s="17"/>
      <c r="IQ108" s="17"/>
      <c r="IR108" s="17"/>
      <c r="IS108" s="17"/>
      <c r="IT108" s="17"/>
      <c r="IU108" s="17"/>
      <c r="IV108" s="17"/>
    </row>
    <row r="109" spans="1:256" s="24" customFormat="1" ht="15.75" customHeight="1">
      <c r="A109" s="66" t="str">
        <f t="shared" si="26"/>
        <v>104(104)</v>
      </c>
      <c r="B109" s="35"/>
      <c r="C109" s="69"/>
      <c r="D109" s="70">
        <f t="shared" si="39"/>
        <v>0</v>
      </c>
      <c r="E109" s="75"/>
      <c r="F109" s="51">
        <f t="shared" si="40"/>
        <v>0</v>
      </c>
      <c r="G109" s="71">
        <f t="shared" si="41"/>
        <v>0</v>
      </c>
      <c r="H109"/>
      <c r="I109" s="25">
        <f t="shared" si="42"/>
        <v>0</v>
      </c>
      <c r="J109" s="25">
        <f t="shared" si="43"/>
        <v>0</v>
      </c>
      <c r="K109" s="25">
        <f t="shared" si="44"/>
        <v>0</v>
      </c>
      <c r="L109" s="25">
        <f t="shared" si="45"/>
        <v>0</v>
      </c>
      <c r="M109" s="59">
        <f t="shared" si="46"/>
        <v>0</v>
      </c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18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18"/>
      <c r="DT109" s="18">
        <v>104</v>
      </c>
      <c r="DU109" s="34">
        <f t="shared" si="50"/>
        <v>104</v>
      </c>
      <c r="DV109" s="34">
        <f t="shared" si="47"/>
        <v>105</v>
      </c>
      <c r="DW109" s="17"/>
      <c r="DX109" s="18">
        <v>1</v>
      </c>
      <c r="DY109" s="18"/>
      <c r="DZ109" s="18"/>
      <c r="EA109" s="17"/>
      <c r="EB109" s="18">
        <v>101</v>
      </c>
      <c r="EC109" s="17"/>
      <c r="ED109" s="18">
        <f t="shared" si="48"/>
        <v>104</v>
      </c>
      <c r="EE109" s="18" t="str">
        <f t="shared" si="49"/>
        <v>(104)</v>
      </c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  <c r="HR109" s="17"/>
      <c r="HS109" s="17"/>
      <c r="HT109" s="17"/>
      <c r="HU109" s="17"/>
      <c r="HV109" s="17"/>
      <c r="HW109" s="17"/>
      <c r="HX109" s="17"/>
      <c r="HY109" s="17"/>
      <c r="HZ109" s="17"/>
      <c r="IA109" s="17"/>
      <c r="IB109" s="17"/>
      <c r="IC109" s="17"/>
      <c r="ID109" s="17"/>
      <c r="IE109" s="17"/>
      <c r="IF109" s="17"/>
      <c r="IG109" s="17"/>
      <c r="IH109" s="17"/>
      <c r="II109" s="17"/>
      <c r="IJ109" s="17"/>
      <c r="IK109" s="17"/>
      <c r="IL109" s="17"/>
      <c r="IM109" s="17"/>
      <c r="IN109" s="17"/>
      <c r="IO109" s="17"/>
      <c r="IP109" s="17"/>
      <c r="IQ109" s="17"/>
      <c r="IR109" s="17"/>
      <c r="IS109" s="17"/>
      <c r="IT109" s="17"/>
      <c r="IU109" s="17"/>
      <c r="IV109" s="17"/>
    </row>
    <row r="110" spans="1:256" s="24" customFormat="1" ht="15.75" customHeight="1">
      <c r="A110" s="66" t="str">
        <f t="shared" si="26"/>
        <v>104(104)</v>
      </c>
      <c r="B110" s="35"/>
      <c r="C110" s="69"/>
      <c r="D110" s="70">
        <f t="shared" si="39"/>
        <v>0</v>
      </c>
      <c r="E110"/>
      <c r="F110" s="25">
        <f t="shared" si="40"/>
        <v>0</v>
      </c>
      <c r="G110" s="15">
        <f t="shared" si="41"/>
        <v>0</v>
      </c>
      <c r="H110"/>
      <c r="I110" s="25">
        <f t="shared" si="42"/>
        <v>0</v>
      </c>
      <c r="J110" s="25">
        <f t="shared" si="43"/>
        <v>0</v>
      </c>
      <c r="K110" s="25">
        <f t="shared" si="44"/>
        <v>0</v>
      </c>
      <c r="L110" s="25">
        <f t="shared" si="45"/>
        <v>0</v>
      </c>
      <c r="M110" s="59">
        <f t="shared" si="46"/>
        <v>0</v>
      </c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18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18"/>
      <c r="DT110" s="18">
        <v>104</v>
      </c>
      <c r="DU110" s="34">
        <f t="shared" si="50"/>
        <v>104</v>
      </c>
      <c r="DV110" s="34">
        <f t="shared" si="47"/>
        <v>106</v>
      </c>
      <c r="DW110" s="17"/>
      <c r="DX110" s="18">
        <v>1</v>
      </c>
      <c r="DY110" s="18"/>
      <c r="DZ110" s="18"/>
      <c r="EA110" s="17"/>
      <c r="EB110" s="18">
        <v>102</v>
      </c>
      <c r="EC110" s="17"/>
      <c r="ED110" s="18">
        <f t="shared" si="48"/>
        <v>104</v>
      </c>
      <c r="EE110" s="18" t="str">
        <f t="shared" si="49"/>
        <v>(104)</v>
      </c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  <c r="HL110" s="17"/>
      <c r="HM110" s="17"/>
      <c r="HN110" s="17"/>
      <c r="HO110" s="17"/>
      <c r="HP110" s="17"/>
      <c r="HQ110" s="17"/>
      <c r="HR110" s="17"/>
      <c r="HS110" s="17"/>
      <c r="HT110" s="17"/>
      <c r="HU110" s="17"/>
      <c r="HV110" s="17"/>
      <c r="HW110" s="17"/>
      <c r="HX110" s="17"/>
      <c r="HY110" s="17"/>
      <c r="HZ110" s="17"/>
      <c r="IA110" s="17"/>
      <c r="IB110" s="17"/>
      <c r="IC110" s="17"/>
      <c r="ID110" s="17"/>
      <c r="IE110" s="17"/>
      <c r="IF110" s="17"/>
      <c r="IG110" s="17"/>
      <c r="IH110" s="17"/>
      <c r="II110" s="17"/>
      <c r="IJ110" s="17"/>
      <c r="IK110" s="17"/>
      <c r="IL110" s="17"/>
      <c r="IM110" s="17"/>
      <c r="IN110" s="17"/>
      <c r="IO110" s="17"/>
      <c r="IP110" s="17"/>
      <c r="IQ110" s="17"/>
      <c r="IR110" s="17"/>
      <c r="IS110" s="17"/>
      <c r="IT110" s="17"/>
      <c r="IU110" s="17"/>
      <c r="IV110" s="17"/>
    </row>
    <row r="111" spans="1:256" s="24" customFormat="1" ht="15.75" customHeight="1">
      <c r="A111" s="66" t="str">
        <f t="shared" si="26"/>
        <v>104(104)</v>
      </c>
      <c r="B111" s="44"/>
      <c r="C111" s="49"/>
      <c r="D111" s="41">
        <f t="shared" si="39"/>
        <v>0</v>
      </c>
      <c r="E111"/>
      <c r="F111" s="25">
        <f t="shared" si="40"/>
        <v>0</v>
      </c>
      <c r="G111" s="15">
        <f t="shared" si="41"/>
        <v>0</v>
      </c>
      <c r="H111"/>
      <c r="I111" s="25">
        <f t="shared" si="42"/>
        <v>0</v>
      </c>
      <c r="J111" s="25">
        <f t="shared" si="43"/>
        <v>0</v>
      </c>
      <c r="K111" s="25">
        <f t="shared" si="44"/>
        <v>0</v>
      </c>
      <c r="L111" s="25">
        <f t="shared" si="45"/>
        <v>0</v>
      </c>
      <c r="M111" s="59">
        <f t="shared" si="46"/>
        <v>0</v>
      </c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18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18"/>
      <c r="DT111" s="18">
        <v>104</v>
      </c>
      <c r="DU111" s="34">
        <f t="shared" si="50"/>
        <v>104</v>
      </c>
      <c r="DV111" s="34">
        <f t="shared" si="47"/>
        <v>107</v>
      </c>
      <c r="DW111"/>
      <c r="DX111" s="18">
        <v>1</v>
      </c>
      <c r="DY111"/>
      <c r="DZ111"/>
      <c r="EA111"/>
      <c r="EB111" s="18">
        <v>110</v>
      </c>
      <c r="EC111"/>
      <c r="ED111" s="18">
        <f t="shared" si="48"/>
        <v>104</v>
      </c>
      <c r="EE111" s="18" t="str">
        <f t="shared" si="49"/>
        <v>(104)</v>
      </c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s="24" customFormat="1" ht="15.75" customHeight="1">
      <c r="A112" s="66" t="str">
        <f t="shared" si="26"/>
        <v>104(104)</v>
      </c>
      <c r="B112" s="44"/>
      <c r="C112" s="49"/>
      <c r="D112" s="41">
        <f t="shared" si="39"/>
        <v>0</v>
      </c>
      <c r="E112"/>
      <c r="F112" s="25">
        <f t="shared" si="40"/>
        <v>0</v>
      </c>
      <c r="G112" s="15">
        <f t="shared" si="41"/>
        <v>0</v>
      </c>
      <c r="H112"/>
      <c r="I112" s="25">
        <f t="shared" si="42"/>
        <v>0</v>
      </c>
      <c r="J112" s="25">
        <f t="shared" si="43"/>
        <v>0</v>
      </c>
      <c r="K112" s="25">
        <f t="shared" si="44"/>
        <v>0</v>
      </c>
      <c r="L112" s="25">
        <f t="shared" si="45"/>
        <v>0</v>
      </c>
      <c r="M112" s="59">
        <f t="shared" si="46"/>
        <v>0</v>
      </c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18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18"/>
      <c r="DT112" s="18">
        <v>104</v>
      </c>
      <c r="DU112" s="34">
        <f t="shared" si="50"/>
        <v>104</v>
      </c>
      <c r="DV112" s="34">
        <f t="shared" si="47"/>
        <v>108</v>
      </c>
      <c r="DW112" s="17"/>
      <c r="DX112" s="18">
        <v>1</v>
      </c>
      <c r="DY112" s="18"/>
      <c r="DZ112" s="18"/>
      <c r="EA112" s="17"/>
      <c r="EB112" s="18">
        <v>103</v>
      </c>
      <c r="EC112" s="17"/>
      <c r="ED112" s="18">
        <f t="shared" si="48"/>
        <v>104</v>
      </c>
      <c r="EE112" s="18" t="str">
        <f t="shared" si="49"/>
        <v>(104)</v>
      </c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  <c r="HQ112" s="17"/>
      <c r="HR112" s="17"/>
      <c r="HS112" s="17"/>
      <c r="HT112" s="17"/>
      <c r="HU112" s="17"/>
      <c r="HV112" s="17"/>
      <c r="HW112" s="17"/>
      <c r="HX112" s="17"/>
      <c r="HY112" s="17"/>
      <c r="HZ112" s="17"/>
      <c r="IA112" s="17"/>
      <c r="IB112" s="17"/>
      <c r="IC112" s="17"/>
      <c r="ID112" s="17"/>
      <c r="IE112" s="17"/>
      <c r="IF112" s="17"/>
      <c r="IG112" s="17"/>
      <c r="IH112" s="17"/>
      <c r="II112" s="17"/>
      <c r="IJ112" s="17"/>
      <c r="IK112" s="17"/>
      <c r="IL112" s="17"/>
      <c r="IM112" s="17"/>
      <c r="IN112" s="17"/>
      <c r="IO112" s="17"/>
      <c r="IP112" s="17"/>
      <c r="IQ112" s="17"/>
      <c r="IR112" s="17"/>
      <c r="IS112" s="17"/>
      <c r="IT112" s="17"/>
      <c r="IU112" s="17"/>
      <c r="IV112" s="17"/>
    </row>
    <row r="113" spans="1:256" ht="15.75" customHeight="1">
      <c r="A113" s="66" t="str">
        <f t="shared" si="26"/>
        <v>105(105)</v>
      </c>
      <c r="B113" s="35"/>
      <c r="C113" s="69"/>
      <c r="D113" s="70">
        <f t="shared" si="39"/>
        <v>0</v>
      </c>
      <c r="F113" s="25">
        <f t="shared" si="40"/>
        <v>0</v>
      </c>
      <c r="G113" s="15">
        <f t="shared" si="41"/>
        <v>0</v>
      </c>
      <c r="H113" s="17"/>
      <c r="I113" s="25">
        <f t="shared" si="42"/>
        <v>0</v>
      </c>
      <c r="J113" s="25">
        <f t="shared" si="43"/>
        <v>0</v>
      </c>
      <c r="K113" s="25">
        <f t="shared" si="44"/>
        <v>0</v>
      </c>
      <c r="L113" s="25">
        <f t="shared" si="45"/>
        <v>0</v>
      </c>
      <c r="M113" s="59">
        <f t="shared" si="46"/>
        <v>0</v>
      </c>
      <c r="N113" s="51"/>
      <c r="O113" s="51"/>
      <c r="P113" s="51"/>
      <c r="Q113" s="51"/>
      <c r="R113" s="51"/>
      <c r="S113" s="25"/>
      <c r="T113" s="25"/>
      <c r="U113" s="25"/>
      <c r="V113" s="25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4"/>
      <c r="DL113" s="24"/>
      <c r="DM113" s="24"/>
      <c r="DN113" s="24"/>
      <c r="DO113" s="24"/>
      <c r="DP113" s="24"/>
      <c r="DQ113" s="24"/>
      <c r="DR113" s="24"/>
      <c r="DT113" s="18">
        <v>105</v>
      </c>
      <c r="DU113" s="34">
        <f t="shared" si="50"/>
        <v>105</v>
      </c>
      <c r="DV113" s="34">
        <f t="shared" si="47"/>
        <v>109</v>
      </c>
      <c r="DW113" s="17"/>
      <c r="DX113" s="18">
        <v>1</v>
      </c>
      <c r="DY113" s="18"/>
      <c r="DZ113" s="18"/>
      <c r="EA113" s="17"/>
      <c r="EB113" s="18">
        <v>104</v>
      </c>
      <c r="EC113" s="17"/>
      <c r="ED113" s="18">
        <f t="shared" si="48"/>
        <v>105</v>
      </c>
      <c r="EE113" s="18" t="str">
        <f t="shared" si="49"/>
        <v>(105)</v>
      </c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  <c r="HL113" s="17"/>
      <c r="HM113" s="17"/>
      <c r="HN113" s="17"/>
      <c r="HO113" s="17"/>
      <c r="HP113" s="17"/>
      <c r="HQ113" s="17"/>
      <c r="HR113" s="17"/>
      <c r="HS113" s="17"/>
      <c r="HT113" s="17"/>
      <c r="HU113" s="17"/>
      <c r="HV113" s="17"/>
      <c r="HW113" s="17"/>
      <c r="HX113" s="17"/>
      <c r="HY113" s="17"/>
      <c r="HZ113" s="17"/>
      <c r="IA113" s="17"/>
      <c r="IB113" s="17"/>
      <c r="IC113" s="17"/>
      <c r="ID113" s="17"/>
      <c r="IE113" s="17"/>
      <c r="IF113" s="17"/>
      <c r="IG113" s="17"/>
      <c r="IH113" s="17"/>
      <c r="II113" s="17"/>
      <c r="IJ113" s="17"/>
      <c r="IK113" s="17"/>
      <c r="IL113" s="17"/>
      <c r="IM113" s="17"/>
      <c r="IN113" s="17"/>
      <c r="IO113" s="17"/>
      <c r="IP113" s="17"/>
      <c r="IQ113" s="17"/>
      <c r="IR113" s="17"/>
      <c r="IS113" s="17"/>
      <c r="IT113" s="17"/>
      <c r="IU113" s="17"/>
      <c r="IV113" s="17"/>
    </row>
    <row r="114" spans="1:256" ht="15.75" customHeight="1">
      <c r="A114" s="66" t="str">
        <f t="shared" si="26"/>
        <v>106(106)</v>
      </c>
      <c r="B114" s="35"/>
      <c r="C114" s="69"/>
      <c r="D114" s="70">
        <f t="shared" si="39"/>
        <v>0</v>
      </c>
      <c r="E114" s="75"/>
      <c r="F114" s="51">
        <f t="shared" si="40"/>
        <v>0</v>
      </c>
      <c r="G114" s="71">
        <f t="shared" si="41"/>
        <v>0</v>
      </c>
      <c r="I114" s="25">
        <f t="shared" si="42"/>
        <v>0</v>
      </c>
      <c r="J114" s="25">
        <f t="shared" si="43"/>
        <v>0</v>
      </c>
      <c r="K114" s="25">
        <f t="shared" si="44"/>
        <v>0</v>
      </c>
      <c r="L114" s="25">
        <f t="shared" si="45"/>
        <v>0</v>
      </c>
      <c r="M114" s="59">
        <f t="shared" si="46"/>
        <v>0</v>
      </c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18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18"/>
      <c r="DT114" s="18">
        <v>106</v>
      </c>
      <c r="DU114" s="34">
        <f t="shared" si="50"/>
        <v>106</v>
      </c>
      <c r="DV114" s="34">
        <f t="shared" si="47"/>
        <v>110</v>
      </c>
      <c r="DW114" s="17"/>
      <c r="DX114" s="18">
        <v>1</v>
      </c>
      <c r="DY114" s="18"/>
      <c r="DZ114" s="18"/>
      <c r="EA114" s="17"/>
      <c r="EB114" s="18">
        <v>105</v>
      </c>
      <c r="EC114" s="17"/>
      <c r="ED114" s="18">
        <f t="shared" si="48"/>
        <v>106</v>
      </c>
      <c r="EE114" s="18" t="str">
        <f t="shared" si="49"/>
        <v>(106)</v>
      </c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  <c r="GU114" s="17"/>
      <c r="GV114" s="17"/>
      <c r="GW114" s="17"/>
      <c r="GX114" s="17"/>
      <c r="GY114" s="17"/>
      <c r="GZ114" s="17"/>
      <c r="HA114" s="17"/>
      <c r="HB114" s="17"/>
      <c r="HC114" s="17"/>
      <c r="HD114" s="17"/>
      <c r="HE114" s="17"/>
      <c r="HF114" s="17"/>
      <c r="HG114" s="17"/>
      <c r="HH114" s="17"/>
      <c r="HI114" s="17"/>
      <c r="HJ114" s="17"/>
      <c r="HK114" s="17"/>
      <c r="HL114" s="17"/>
      <c r="HM114" s="17"/>
      <c r="HN114" s="17"/>
      <c r="HO114" s="17"/>
      <c r="HP114" s="17"/>
      <c r="HQ114" s="17"/>
      <c r="HR114" s="17"/>
      <c r="HS114" s="17"/>
      <c r="HT114" s="17"/>
      <c r="HU114" s="17"/>
      <c r="HV114" s="17"/>
      <c r="HW114" s="17"/>
      <c r="HX114" s="17"/>
      <c r="HY114" s="17"/>
      <c r="HZ114" s="17"/>
      <c r="IA114" s="17"/>
      <c r="IB114" s="17"/>
      <c r="IC114" s="17"/>
      <c r="ID114" s="17"/>
      <c r="IE114" s="17"/>
      <c r="IF114" s="17"/>
      <c r="IG114" s="17"/>
      <c r="IH114" s="17"/>
      <c r="II114" s="17"/>
      <c r="IJ114" s="17"/>
      <c r="IK114" s="17"/>
      <c r="IL114" s="17"/>
      <c r="IM114" s="17"/>
      <c r="IN114" s="17"/>
      <c r="IO114" s="17"/>
      <c r="IP114" s="17"/>
      <c r="IQ114" s="17"/>
      <c r="IR114" s="17"/>
      <c r="IS114" s="17"/>
      <c r="IT114" s="17"/>
      <c r="IU114" s="17"/>
      <c r="IV114" s="17"/>
    </row>
    <row r="115" spans="1:256" ht="15.75" customHeight="1">
      <c r="A115" s="66" t="str">
        <f t="shared" si="26"/>
        <v>107(107)</v>
      </c>
      <c r="B115" s="35"/>
      <c r="C115" s="69"/>
      <c r="D115" s="70">
        <f t="shared" si="39"/>
        <v>0</v>
      </c>
      <c r="F115" s="25">
        <f t="shared" si="40"/>
        <v>0</v>
      </c>
      <c r="G115" s="15">
        <f t="shared" si="41"/>
        <v>0</v>
      </c>
      <c r="I115" s="25">
        <f t="shared" si="42"/>
        <v>0</v>
      </c>
      <c r="J115" s="25">
        <f t="shared" si="43"/>
        <v>0</v>
      </c>
      <c r="K115" s="25">
        <f t="shared" si="44"/>
        <v>0</v>
      </c>
      <c r="L115" s="25">
        <f t="shared" si="45"/>
        <v>0</v>
      </c>
      <c r="M115" s="59">
        <f t="shared" si="46"/>
        <v>0</v>
      </c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18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18"/>
      <c r="DT115" s="18">
        <v>107</v>
      </c>
      <c r="DU115" s="34">
        <f t="shared" si="50"/>
        <v>107</v>
      </c>
      <c r="DV115" s="34">
        <f t="shared" si="47"/>
        <v>111</v>
      </c>
      <c r="DW115" s="17"/>
      <c r="DX115" s="18">
        <v>1</v>
      </c>
      <c r="DY115" s="18"/>
      <c r="DZ115" s="18"/>
      <c r="EA115" s="17"/>
      <c r="EB115" s="18">
        <v>106</v>
      </c>
      <c r="EC115" s="17"/>
      <c r="ED115" s="18">
        <f t="shared" si="48"/>
        <v>107</v>
      </c>
      <c r="EE115" s="18" t="str">
        <f t="shared" si="49"/>
        <v>(107)</v>
      </c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7"/>
      <c r="HB115" s="17"/>
      <c r="HC115" s="17"/>
      <c r="HD115" s="17"/>
      <c r="HE115" s="17"/>
      <c r="HF115" s="17"/>
      <c r="HG115" s="17"/>
      <c r="HH115" s="17"/>
      <c r="HI115" s="17"/>
      <c r="HJ115" s="17"/>
      <c r="HK115" s="17"/>
      <c r="HL115" s="17"/>
      <c r="HM115" s="17"/>
      <c r="HN115" s="17"/>
      <c r="HO115" s="17"/>
      <c r="HP115" s="17"/>
      <c r="HQ115" s="17"/>
      <c r="HR115" s="17"/>
      <c r="HS115" s="17"/>
      <c r="HT115" s="17"/>
      <c r="HU115" s="17"/>
      <c r="HV115" s="17"/>
      <c r="HW115" s="17"/>
      <c r="HX115" s="17"/>
      <c r="HY115" s="17"/>
      <c r="HZ115" s="17"/>
      <c r="IA115" s="17"/>
      <c r="IB115" s="17"/>
      <c r="IC115" s="17"/>
      <c r="ID115" s="17"/>
      <c r="IE115" s="17"/>
      <c r="IF115" s="17"/>
      <c r="IG115" s="17"/>
      <c r="IH115" s="17"/>
      <c r="II115" s="17"/>
      <c r="IJ115" s="17"/>
      <c r="IK115" s="17"/>
      <c r="IL115" s="17"/>
      <c r="IM115" s="17"/>
      <c r="IN115" s="17"/>
      <c r="IO115" s="17"/>
      <c r="IP115" s="17"/>
      <c r="IQ115" s="17"/>
      <c r="IR115" s="17"/>
      <c r="IS115" s="17"/>
      <c r="IT115" s="17"/>
      <c r="IU115" s="17"/>
      <c r="IV115" s="17"/>
    </row>
    <row r="116" spans="1:256" ht="15.75" customHeight="1">
      <c r="A116" s="66" t="str">
        <f t="shared" si="26"/>
        <v>108(108)</v>
      </c>
      <c r="B116" s="69"/>
      <c r="C116" s="69"/>
      <c r="D116" s="70">
        <f t="shared" si="39"/>
        <v>0</v>
      </c>
      <c r="E116" s="75"/>
      <c r="F116" s="51">
        <f t="shared" si="40"/>
        <v>0</v>
      </c>
      <c r="G116" s="71">
        <f t="shared" si="41"/>
        <v>0</v>
      </c>
      <c r="I116" s="25">
        <f t="shared" si="42"/>
        <v>0</v>
      </c>
      <c r="J116" s="25">
        <f t="shared" si="43"/>
        <v>0</v>
      </c>
      <c r="K116" s="25">
        <f t="shared" si="44"/>
        <v>0</v>
      </c>
      <c r="L116" s="25">
        <f t="shared" si="45"/>
        <v>0</v>
      </c>
      <c r="M116" s="59">
        <f t="shared" si="46"/>
        <v>0</v>
      </c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18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18"/>
      <c r="DT116" s="18">
        <v>108</v>
      </c>
      <c r="DU116" s="34">
        <f t="shared" si="50"/>
        <v>108</v>
      </c>
      <c r="DV116" s="34">
        <f t="shared" si="47"/>
        <v>112</v>
      </c>
      <c r="DW116" s="17"/>
      <c r="DX116" s="18">
        <v>1</v>
      </c>
      <c r="DY116" s="18"/>
      <c r="DZ116" s="18"/>
      <c r="EA116" s="17"/>
      <c r="EB116" s="18">
        <v>107</v>
      </c>
      <c r="EC116" s="17"/>
      <c r="ED116" s="18">
        <f t="shared" si="48"/>
        <v>108</v>
      </c>
      <c r="EE116" s="18" t="str">
        <f t="shared" si="49"/>
        <v>(108)</v>
      </c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  <c r="HG116" s="17"/>
      <c r="HH116" s="17"/>
      <c r="HI116" s="17"/>
      <c r="HJ116" s="17"/>
      <c r="HK116" s="17"/>
      <c r="HL116" s="17"/>
      <c r="HM116" s="17"/>
      <c r="HN116" s="17"/>
      <c r="HO116" s="17"/>
      <c r="HP116" s="17"/>
      <c r="HQ116" s="17"/>
      <c r="HR116" s="17"/>
      <c r="HS116" s="17"/>
      <c r="HT116" s="17"/>
      <c r="HU116" s="17"/>
      <c r="HV116" s="17"/>
      <c r="HW116" s="17"/>
      <c r="HX116" s="17"/>
      <c r="HY116" s="17"/>
      <c r="HZ116" s="17"/>
      <c r="IA116" s="17"/>
      <c r="IB116" s="17"/>
      <c r="IC116" s="17"/>
      <c r="ID116" s="17"/>
      <c r="IE116" s="17"/>
      <c r="IF116" s="17"/>
      <c r="IG116" s="17"/>
      <c r="IH116" s="17"/>
      <c r="II116" s="17"/>
      <c r="IJ116" s="17"/>
      <c r="IK116" s="17"/>
      <c r="IL116" s="17"/>
      <c r="IM116" s="17"/>
      <c r="IN116" s="17"/>
      <c r="IO116" s="17"/>
      <c r="IP116" s="17"/>
      <c r="IQ116" s="17"/>
      <c r="IR116" s="17"/>
      <c r="IS116" s="17"/>
      <c r="IT116" s="17"/>
      <c r="IU116" s="17"/>
      <c r="IV116" s="17"/>
    </row>
    <row r="117" spans="1:256" ht="15.75" customHeight="1">
      <c r="A117" s="66" t="str">
        <f t="shared" si="26"/>
        <v>109(109)</v>
      </c>
      <c r="B117" s="35"/>
      <c r="C117" s="69"/>
      <c r="D117" s="70">
        <f t="shared" si="39"/>
        <v>0</v>
      </c>
      <c r="E117" s="75"/>
      <c r="F117" s="51">
        <f t="shared" si="40"/>
        <v>0</v>
      </c>
      <c r="G117" s="71">
        <f t="shared" si="41"/>
        <v>0</v>
      </c>
      <c r="I117" s="25">
        <f t="shared" si="42"/>
        <v>0</v>
      </c>
      <c r="J117" s="25">
        <f t="shared" si="43"/>
        <v>0</v>
      </c>
      <c r="K117" s="25">
        <f t="shared" si="44"/>
        <v>0</v>
      </c>
      <c r="L117" s="25">
        <f t="shared" si="45"/>
        <v>0</v>
      </c>
      <c r="M117" s="59">
        <f t="shared" si="46"/>
        <v>0</v>
      </c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18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18"/>
      <c r="DT117" s="18">
        <v>109</v>
      </c>
      <c r="DU117" s="34">
        <f t="shared" si="50"/>
        <v>109</v>
      </c>
      <c r="DV117" s="34">
        <f t="shared" si="47"/>
        <v>113</v>
      </c>
      <c r="DW117" s="17"/>
      <c r="DX117" s="18">
        <v>1</v>
      </c>
      <c r="DY117" s="18"/>
      <c r="DZ117" s="18"/>
      <c r="EA117" s="17"/>
      <c r="EB117" s="18">
        <v>108</v>
      </c>
      <c r="EC117" s="17"/>
      <c r="ED117" s="18">
        <f t="shared" si="48"/>
        <v>109</v>
      </c>
      <c r="EE117" s="18" t="str">
        <f t="shared" si="49"/>
        <v>(109)</v>
      </c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  <c r="HC117" s="17"/>
      <c r="HD117" s="17"/>
      <c r="HE117" s="17"/>
      <c r="HF117" s="17"/>
      <c r="HG117" s="17"/>
      <c r="HH117" s="17"/>
      <c r="HI117" s="17"/>
      <c r="HJ117" s="17"/>
      <c r="HK117" s="17"/>
      <c r="HL117" s="17"/>
      <c r="HM117" s="17"/>
      <c r="HN117" s="17"/>
      <c r="HO117" s="17"/>
      <c r="HP117" s="17"/>
      <c r="HQ117" s="17"/>
      <c r="HR117" s="17"/>
      <c r="HS117" s="17"/>
      <c r="HT117" s="17"/>
      <c r="HU117" s="17"/>
      <c r="HV117" s="17"/>
      <c r="HW117" s="17"/>
      <c r="HX117" s="17"/>
      <c r="HY117" s="17"/>
      <c r="HZ117" s="17"/>
      <c r="IA117" s="17"/>
      <c r="IB117" s="17"/>
      <c r="IC117" s="17"/>
      <c r="ID117" s="17"/>
      <c r="IE117" s="17"/>
      <c r="IF117" s="17"/>
      <c r="IG117" s="17"/>
      <c r="IH117" s="17"/>
      <c r="II117" s="17"/>
      <c r="IJ117" s="17"/>
      <c r="IK117" s="17"/>
      <c r="IL117" s="17"/>
      <c r="IM117" s="17"/>
      <c r="IN117" s="17"/>
      <c r="IO117" s="17"/>
      <c r="IP117" s="17"/>
      <c r="IQ117" s="17"/>
      <c r="IR117" s="17"/>
      <c r="IS117" s="17"/>
      <c r="IT117" s="17"/>
      <c r="IU117" s="17"/>
      <c r="IV117" s="17"/>
    </row>
    <row r="118" spans="1:135" ht="15.75" customHeight="1">
      <c r="A118" s="66" t="str">
        <f t="shared" si="26"/>
        <v>110(110)</v>
      </c>
      <c r="B118" s="35"/>
      <c r="C118" s="69"/>
      <c r="D118" s="70">
        <f t="shared" si="39"/>
        <v>0</v>
      </c>
      <c r="F118" s="25">
        <f t="shared" si="40"/>
        <v>0</v>
      </c>
      <c r="G118" s="15">
        <f t="shared" si="41"/>
        <v>0</v>
      </c>
      <c r="H118" s="17"/>
      <c r="I118" s="25">
        <f t="shared" si="42"/>
        <v>0</v>
      </c>
      <c r="J118" s="25">
        <f t="shared" si="43"/>
        <v>0</v>
      </c>
      <c r="K118" s="25">
        <f t="shared" si="44"/>
        <v>0</v>
      </c>
      <c r="L118" s="25">
        <f t="shared" si="45"/>
        <v>0</v>
      </c>
      <c r="M118" s="59">
        <f t="shared" si="46"/>
        <v>0</v>
      </c>
      <c r="N118" s="51"/>
      <c r="O118" s="51"/>
      <c r="P118" s="51"/>
      <c r="Q118" s="51"/>
      <c r="R118" s="51"/>
      <c r="S118" s="24"/>
      <c r="T118" s="25"/>
      <c r="U118" s="25"/>
      <c r="V118" s="25"/>
      <c r="W118" s="25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4"/>
      <c r="DL118" s="24"/>
      <c r="DM118" s="24"/>
      <c r="DN118" s="24"/>
      <c r="DO118" s="24"/>
      <c r="DP118" s="24"/>
      <c r="DQ118" s="24"/>
      <c r="DR118" s="24"/>
      <c r="DT118" s="18">
        <v>110</v>
      </c>
      <c r="DU118" s="34">
        <f t="shared" si="50"/>
        <v>110</v>
      </c>
      <c r="DV118" s="34">
        <f t="shared" si="47"/>
        <v>114</v>
      </c>
      <c r="DX118" s="18">
        <v>1</v>
      </c>
      <c r="EB118" s="18">
        <v>109</v>
      </c>
      <c r="ED118" s="18">
        <f t="shared" si="48"/>
        <v>110</v>
      </c>
      <c r="EE118" s="18" t="str">
        <f t="shared" si="49"/>
        <v>(110)</v>
      </c>
    </row>
    <row r="119" spans="1:135" ht="15.75" customHeight="1">
      <c r="A119" s="66" t="str">
        <f t="shared" si="26"/>
        <v>111(111)</v>
      </c>
      <c r="B119" s="35"/>
      <c r="C119" s="69"/>
      <c r="D119" s="70">
        <f t="shared" si="39"/>
        <v>0</v>
      </c>
      <c r="E119" s="75"/>
      <c r="F119" s="51">
        <f t="shared" si="40"/>
        <v>0</v>
      </c>
      <c r="G119" s="71">
        <f t="shared" si="41"/>
        <v>0</v>
      </c>
      <c r="I119" s="25">
        <f t="shared" si="42"/>
        <v>0</v>
      </c>
      <c r="J119" s="25">
        <f t="shared" si="43"/>
        <v>0</v>
      </c>
      <c r="K119" s="25">
        <f t="shared" si="44"/>
        <v>0</v>
      </c>
      <c r="L119" s="25">
        <f t="shared" si="45"/>
        <v>0</v>
      </c>
      <c r="M119" s="59">
        <f t="shared" si="46"/>
        <v>0</v>
      </c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18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18"/>
      <c r="DT119" s="18">
        <v>111</v>
      </c>
      <c r="DU119" s="34">
        <f t="shared" si="50"/>
        <v>111</v>
      </c>
      <c r="DV119" s="34">
        <f t="shared" si="47"/>
        <v>115</v>
      </c>
      <c r="DX119" s="52">
        <v>1</v>
      </c>
      <c r="EB119" s="18">
        <v>112</v>
      </c>
      <c r="ED119" s="18">
        <f t="shared" si="48"/>
        <v>111</v>
      </c>
      <c r="EE119" s="18" t="str">
        <f t="shared" si="49"/>
        <v>(111)</v>
      </c>
    </row>
    <row r="120" spans="1:135" ht="15.75" customHeight="1">
      <c r="A120" s="66" t="str">
        <f t="shared" si="26"/>
        <v>112(112)</v>
      </c>
      <c r="B120" s="35"/>
      <c r="C120" s="69"/>
      <c r="D120" s="70">
        <f t="shared" si="39"/>
        <v>0</v>
      </c>
      <c r="E120" s="75"/>
      <c r="F120" s="51">
        <f t="shared" si="40"/>
        <v>0</v>
      </c>
      <c r="G120" s="71">
        <f t="shared" si="41"/>
        <v>0</v>
      </c>
      <c r="I120" s="25">
        <f t="shared" si="42"/>
        <v>0</v>
      </c>
      <c r="J120" s="25">
        <f t="shared" si="43"/>
        <v>0</v>
      </c>
      <c r="K120" s="25">
        <f t="shared" si="44"/>
        <v>0</v>
      </c>
      <c r="L120" s="25">
        <f t="shared" si="45"/>
        <v>0</v>
      </c>
      <c r="M120" s="59">
        <f t="shared" si="46"/>
        <v>0</v>
      </c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18"/>
      <c r="BQ120" s="25"/>
      <c r="BR120" s="25"/>
      <c r="BS120" s="51"/>
      <c r="BT120" s="51"/>
      <c r="BU120" s="51"/>
      <c r="BV120" s="51"/>
      <c r="BW120" s="51"/>
      <c r="BX120" s="51"/>
      <c r="BY120" s="51"/>
      <c r="BZ120" s="51"/>
      <c r="CA120" s="51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18"/>
      <c r="DT120" s="18">
        <v>112</v>
      </c>
      <c r="DU120" s="34">
        <f t="shared" si="50"/>
        <v>112</v>
      </c>
      <c r="DV120" s="34">
        <f t="shared" si="47"/>
        <v>116</v>
      </c>
      <c r="DX120" s="18">
        <v>1</v>
      </c>
      <c r="EB120" s="18">
        <v>110</v>
      </c>
      <c r="ED120" s="18">
        <f t="shared" si="48"/>
        <v>112</v>
      </c>
      <c r="EE120" s="18" t="str">
        <f t="shared" si="49"/>
        <v>(112)</v>
      </c>
    </row>
    <row r="121" spans="1:135" ht="15.75" customHeight="1">
      <c r="A121" s="66" t="str">
        <f>DU121&amp;EE121</f>
        <v>113(113)</v>
      </c>
      <c r="B121" s="35"/>
      <c r="C121" s="69"/>
      <c r="D121" s="70">
        <f t="shared" si="39"/>
        <v>0</v>
      </c>
      <c r="F121" s="25">
        <f t="shared" si="40"/>
        <v>0</v>
      </c>
      <c r="G121" s="15">
        <f t="shared" si="41"/>
        <v>0</v>
      </c>
      <c r="I121" s="25">
        <f t="shared" si="42"/>
        <v>0</v>
      </c>
      <c r="J121" s="25">
        <f t="shared" si="43"/>
        <v>0</v>
      </c>
      <c r="K121" s="25">
        <f t="shared" si="44"/>
        <v>0</v>
      </c>
      <c r="L121" s="25">
        <f t="shared" si="45"/>
        <v>0</v>
      </c>
      <c r="M121" s="59">
        <f t="shared" si="46"/>
        <v>0</v>
      </c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18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18"/>
      <c r="DT121" s="18">
        <v>113</v>
      </c>
      <c r="DU121" s="34">
        <f>IF(AND(D121=D120,D121=D119,D121=D118,D121=D117),ROW(113:113),IF(AND(D121=D120,D121=D119,D121=D118),ROW(114:114),IF(AND(D121=D120,D121=D119),ROW(115:115),IF(D121=D120,ROW(116:116),IF(D121&gt;1,ROW(117:117),"-")))))</f>
        <v>113</v>
      </c>
      <c r="DV121" s="34">
        <f>IF(DX121=1,ROW(117:117),"-")</f>
        <v>117</v>
      </c>
      <c r="DX121" s="52">
        <v>1</v>
      </c>
      <c r="EB121" s="18">
        <v>111</v>
      </c>
      <c r="ED121" s="18">
        <f>IF(DX121=1,DU121,IF(DX121="",DU121,""))</f>
        <v>113</v>
      </c>
      <c r="EE121" s="18" t="str">
        <f>IF(DX121=1,"("&amp;DT121&amp;")","("&amp;DV121&amp;")")</f>
        <v>(113)</v>
      </c>
    </row>
    <row r="122" spans="1:135" ht="15.75" customHeight="1">
      <c r="A122" s="66" t="str">
        <f>DU122&amp;EE122</f>
        <v>114(114)</v>
      </c>
      <c r="B122" s="35"/>
      <c r="C122" s="69"/>
      <c r="D122" s="70">
        <f t="shared" si="39"/>
        <v>0</v>
      </c>
      <c r="E122" s="75"/>
      <c r="F122" s="51">
        <f t="shared" si="40"/>
        <v>0</v>
      </c>
      <c r="G122" s="71">
        <f t="shared" si="41"/>
        <v>0</v>
      </c>
      <c r="I122" s="25">
        <f t="shared" si="42"/>
        <v>0</v>
      </c>
      <c r="J122" s="25">
        <f t="shared" si="43"/>
        <v>0</v>
      </c>
      <c r="K122" s="25">
        <f t="shared" si="44"/>
        <v>0</v>
      </c>
      <c r="L122" s="25">
        <f t="shared" si="45"/>
        <v>0</v>
      </c>
      <c r="M122" s="59">
        <f t="shared" si="46"/>
        <v>0</v>
      </c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18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18"/>
      <c r="DT122" s="18">
        <v>114</v>
      </c>
      <c r="DU122" s="34">
        <f>IF(AND(D122=D121,D122=D120,D122=D119,D122=D118),ROW(114:114),IF(AND(D122=D121,D122=D120,D122=D119),ROW(115:115),IF(AND(D122=D121,D122=D120),ROW(116:116),IF(D122=D121,ROW(117:117),IF(D122&gt;1,ROW(118:118),"-")))))</f>
        <v>114</v>
      </c>
      <c r="DV122" s="34">
        <f>IF(DX122=1,ROW(118:118),"-")</f>
        <v>118</v>
      </c>
      <c r="DX122" s="52">
        <v>1</v>
      </c>
      <c r="EB122" s="18">
        <v>113</v>
      </c>
      <c r="ED122" s="18">
        <f>IF(DX122=1,DU122,IF(DX122="",DU122,""))</f>
        <v>114</v>
      </c>
      <c r="EE122" s="18" t="str">
        <f>IF(DX122=1,"("&amp;DT122&amp;")","("&amp;DV122&amp;")")</f>
        <v>(114)</v>
      </c>
    </row>
    <row r="123" spans="1:135" ht="15.75" customHeight="1">
      <c r="A123" s="66" t="str">
        <f>DU123&amp;EE123</f>
        <v>115(115)</v>
      </c>
      <c r="B123" s="35"/>
      <c r="C123" s="69"/>
      <c r="D123" s="70">
        <f t="shared" si="39"/>
        <v>0</v>
      </c>
      <c r="E123" s="75"/>
      <c r="F123" s="51">
        <f t="shared" si="40"/>
        <v>0</v>
      </c>
      <c r="G123" s="71">
        <f t="shared" si="41"/>
        <v>0</v>
      </c>
      <c r="I123" s="25">
        <f t="shared" si="42"/>
        <v>0</v>
      </c>
      <c r="J123" s="25">
        <f t="shared" si="43"/>
        <v>0</v>
      </c>
      <c r="K123" s="25">
        <f t="shared" si="44"/>
        <v>0</v>
      </c>
      <c r="L123" s="25">
        <f t="shared" si="45"/>
        <v>0</v>
      </c>
      <c r="M123" s="59">
        <f t="shared" si="46"/>
        <v>0</v>
      </c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18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18"/>
      <c r="DT123" s="18">
        <v>115</v>
      </c>
      <c r="DU123" s="34">
        <f>IF(AND(D123=D122,D123=D121,D123=D120,D123=D119),ROW(115:115),IF(AND(D123=D122,D123=D121,D123=D120),ROW(116:116),IF(AND(D123=D122,D123=D121),ROW(117:117),IF(D123=D122,ROW(118:118),IF(D123&gt;1,ROW(119:119),"-")))))</f>
        <v>115</v>
      </c>
      <c r="DV123" s="34">
        <f>IF(DX123=1,ROW(119:119),"-")</f>
        <v>119</v>
      </c>
      <c r="DX123" s="52">
        <v>1</v>
      </c>
      <c r="EB123" s="18">
        <v>113</v>
      </c>
      <c r="ED123" s="18">
        <f>IF(DX123=1,DU123,IF(DX123="",DU123,""))</f>
        <v>115</v>
      </c>
      <c r="EE123" s="18" t="str">
        <f>IF(DX123=1,"("&amp;DT123&amp;")","("&amp;DV123&amp;")")</f>
        <v>(115)</v>
      </c>
    </row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</sheetData>
  <sheetProtection/>
  <printOptions/>
  <pageMargins left="0.3937007874015748" right="0.3937007874015748" top="0.7874015748031497" bottom="0.7874015748031497" header="0" footer="0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GK-Tryck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 Karlsson</dc:creator>
  <cp:keywords/>
  <dc:description/>
  <cp:lastModifiedBy>Tomas</cp:lastModifiedBy>
  <cp:lastPrinted>2014-04-11T08:20:15Z</cp:lastPrinted>
  <dcterms:created xsi:type="dcterms:W3CDTF">2008-03-07T18:34:51Z</dcterms:created>
  <dcterms:modified xsi:type="dcterms:W3CDTF">2014-04-28T16:06:56Z</dcterms:modified>
  <cp:category/>
  <cp:version/>
  <cp:contentType/>
  <cp:contentStatus/>
</cp:coreProperties>
</file>